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405" windowWidth="14805" windowHeight="7680" activeTab="4"/>
  </bookViews>
  <sheets>
    <sheet name="Org capacity" sheetId="19" r:id="rId1"/>
    <sheet name="Finance " sheetId="18" r:id="rId2"/>
    <sheet name="Program Delivery" sheetId="21" r:id="rId3"/>
    <sheet name="Scoring sheet FSW-MSM" sheetId="16" r:id="rId4"/>
    <sheet name="Scoring sheet-IDU" sheetId="20" r:id="rId5"/>
    <sheet name="Scoring-CC-(IDU &amp; FSW or MSM)" sheetId="23" r:id="rId6"/>
  </sheets>
  <definedNames>
    <definedName name="_xlnm.Print_Area" localSheetId="1">'Finance '!$A$1:$I$19</definedName>
    <definedName name="_xlnm.Print_Area" localSheetId="0">'Org capacity'!$A$1:$G$20</definedName>
  </definedNames>
  <calcPr calcId="124519"/>
</workbook>
</file>

<file path=xl/calcChain.xml><?xml version="1.0" encoding="utf-8"?>
<calcChain xmlns="http://schemas.openxmlformats.org/spreadsheetml/2006/main">
  <c r="D17" i="23"/>
  <c r="C17"/>
  <c r="E16"/>
  <c r="D16"/>
  <c r="E15"/>
  <c r="E17"/>
  <c r="D15"/>
  <c r="K49" i="21"/>
  <c r="F16" i="20" s="1"/>
  <c r="G16" s="1"/>
  <c r="H16" s="1"/>
  <c r="K48" i="21"/>
  <c r="F15" i="23" s="1"/>
  <c r="D15" i="20"/>
  <c r="E15"/>
  <c r="D16"/>
  <c r="E16"/>
  <c r="C17"/>
  <c r="D17"/>
  <c r="E17"/>
  <c r="D15" i="16"/>
  <c r="E15"/>
  <c r="D16"/>
  <c r="E16"/>
  <c r="C17"/>
  <c r="D17"/>
  <c r="E17"/>
  <c r="G19" i="18"/>
  <c r="D11" i="23" s="1"/>
  <c r="E11" s="1"/>
  <c r="E20" i="19"/>
  <c r="D10" i="23" s="1"/>
  <c r="E10" s="1"/>
  <c r="D11" i="16" l="1"/>
  <c r="E11" s="1"/>
  <c r="D11" i="20"/>
  <c r="E11" s="1"/>
  <c r="F16" i="23"/>
  <c r="G16" s="1"/>
  <c r="H16" s="1"/>
  <c r="F16" i="16"/>
  <c r="G16" s="1"/>
  <c r="F15" i="20"/>
  <c r="G15" i="23"/>
  <c r="H15" s="1"/>
  <c r="F15" i="16"/>
  <c r="G15" s="1"/>
  <c r="H15" s="1"/>
  <c r="K50" i="21"/>
  <c r="D10" i="20"/>
  <c r="E10" s="1"/>
  <c r="D10" i="16"/>
  <c r="E10" s="1"/>
  <c r="F17" i="23" l="1"/>
  <c r="G15" i="20"/>
  <c r="F17"/>
  <c r="F17" i="16"/>
  <c r="G17" i="23"/>
  <c r="H17" s="1"/>
  <c r="H16" i="16"/>
  <c r="G17"/>
  <c r="H17" s="1"/>
  <c r="G17" i="20" l="1"/>
  <c r="H17" s="1"/>
  <c r="H15"/>
</calcChain>
</file>

<file path=xl/sharedStrings.xml><?xml version="1.0" encoding="utf-8"?>
<sst xmlns="http://schemas.openxmlformats.org/spreadsheetml/2006/main" count="614" uniqueCount="478">
  <si>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</si>
  <si>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</si>
  <si>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</si>
  <si>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</si>
  <si>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</si>
  <si>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</si>
  <si>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</si>
  <si>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</si>
  <si>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</si>
  <si>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</si>
  <si>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</si>
  <si>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</si>
  <si>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</si>
  <si>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</si>
  <si>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</si>
  <si>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</si>
  <si>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</si>
  <si>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</si>
  <si>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</si>
  <si>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</si>
  <si>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</si>
  <si>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</si>
  <si>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</si>
  <si>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</si>
  <si>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</si>
  <si>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</si>
  <si>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</si>
  <si>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</si>
  <si>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</si>
  <si>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</si>
  <si>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</si>
  <si>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</si>
  <si>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</si>
  <si>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</si>
  <si>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</si>
  <si>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</si>
  <si>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</si>
  <si>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</si>
  <si>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</si>
  <si>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</si>
  <si>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</si>
  <si>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</si>
  <si>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</si>
  <si>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</si>
  <si>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</si>
  <si>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</si>
  <si>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</si>
  <si>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</si>
  <si>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</si>
  <si>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</si>
  <si>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</si>
  <si>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</si>
  <si>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</si>
  <si>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</si>
  <si>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</si>
  <si>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</si>
  <si>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</si>
  <si>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</si>
  <si>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</si>
  <si>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</si>
  <si>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</si>
  <si>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</si>
  <si>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</si>
  <si>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</si>
  <si>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</si>
  <si>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</si>
  <si>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</si>
  <si>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</si>
  <si>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</si>
  <si>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</si>
  <si>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</si>
  <si>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</si>
  <si>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</si>
  <si>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</si>
  <si>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</si>
  <si>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</si>
  <si>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</si>
  <si>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</si>
  <si>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</si>
  <si>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</si>
  <si>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</si>
  <si>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</si>
  <si>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</si>
  <si>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</si>
  <si>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</si>
  <si>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</si>
  <si>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</si>
  <si>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</si>
  <si>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</si>
  <si>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</si>
  <si>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</si>
  <si>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</si>
  <si>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</si>
  <si>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</si>
  <si>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</si>
  <si>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</si>
  <si>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</si>
  <si>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</si>
  <si>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</si>
  <si>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</si>
  <si>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</si>
  <si>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</si>
  <si>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</si>
  <si>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</si>
  <si>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</si>
  <si>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</si>
  <si>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</si>
  <si>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</si>
  <si>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</si>
  <si>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</si>
  <si>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</si>
  <si>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</si>
  <si>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</si>
  <si>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</si>
  <si>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</si>
  <si>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</si>
  <si>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</si>
  <si>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</si>
  <si>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</si>
  <si>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</si>
  <si>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</si>
  <si>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</si>
  <si>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</si>
  <si>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</si>
  <si>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</si>
  <si>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100 % of active population</t>
  </si>
  <si>
    <t>Verification of individual peer form "B_1" and ORW form "C". Verification to be done during hotspot visit</t>
  </si>
  <si>
    <t>Advocacy meeting with key stakeholders (health service providers, Police personnel, ICTC/ART centres, PRI, Social Welfare Dept., Gate Keepers,  etc.)</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</si>
  <si>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</si>
  <si>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</si>
  <si>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</si>
  <si>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</si>
  <si>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</si>
  <si>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</si>
  <si>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</si>
  <si>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</si>
  <si>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</si>
  <si>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</si>
  <si>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</si>
  <si>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</si>
  <si>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</si>
  <si>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</si>
  <si>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</si>
  <si>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</si>
  <si>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</si>
  <si>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</si>
  <si>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</si>
  <si>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</si>
  <si>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</si>
  <si>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</si>
  <si>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</si>
  <si>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</si>
  <si>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</si>
  <si>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</si>
  <si>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</si>
  <si>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</si>
  <si>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</si>
  <si>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</si>
  <si>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</si>
  <si>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</si>
  <si>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</si>
  <si>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</si>
  <si>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</si>
  <si>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</si>
  <si>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</si>
  <si>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</si>
  <si>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</si>
  <si>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</si>
  <si>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</si>
  <si>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</si>
  <si>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</si>
  <si>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</si>
  <si>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</si>
  <si>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</si>
  <si>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</si>
  <si>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</si>
  <si>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</si>
  <si>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</si>
  <si>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</si>
  <si>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</si>
  <si>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</si>
  <si>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</si>
  <si>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</si>
  <si>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</si>
  <si>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</si>
  <si>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</si>
  <si>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</si>
  <si>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</si>
  <si>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</si>
  <si>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</si>
  <si>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</si>
  <si>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</si>
  <si>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</si>
  <si>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</si>
  <si>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</si>
  <si>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</si>
  <si>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</si>
  <si>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</si>
  <si>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</si>
  <si>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</si>
  <si>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</si>
  <si>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</si>
  <si>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</si>
  <si>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</si>
  <si>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</si>
  <si>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</si>
  <si>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</si>
  <si>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</si>
  <si>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</si>
  <si>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</si>
  <si>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</si>
  <si>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</si>
  <si>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</si>
  <si>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</si>
  <si>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</si>
  <si>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</si>
  <si>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</si>
  <si>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</si>
  <si>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</si>
  <si>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</si>
  <si>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</si>
  <si>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</si>
  <si>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</si>
  <si>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</si>
  <si>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</si>
  <si>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</si>
  <si>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</si>
  <si>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</si>
  <si>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</si>
  <si>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</si>
  <si>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</si>
  <si>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</si>
  <si>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</si>
  <si>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</si>
  <si>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</si>
  <si>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</si>
  <si>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</si>
  <si>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</si>
  <si>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</si>
  <si>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</si>
  <si>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</si>
  <si>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Events register, minutes of the monthly meetings with attendance sheet, CMIS monthly report, Verification to be done during hotspots visits</t>
  </si>
  <si>
    <t>Privacy in the clinic and information shared in the counselling sessions are maintained and not shared.</t>
  </si>
  <si>
    <t>FGD with 10-15 community members (Suggested to conduct at the filed. If the project is composite conduct the FGD separately).</t>
  </si>
  <si>
    <t>One to one interaction with at least 3 stakeholders of the project. (suggested to conduct at the filed).</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</si>
  <si>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</si>
  <si>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</si>
  <si>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</si>
  <si>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</si>
  <si>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</si>
  <si>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</si>
  <si>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</si>
  <si>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</si>
  <si>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</si>
  <si>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</si>
  <si>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</si>
  <si>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</si>
  <si>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</si>
  <si>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</si>
  <si>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</si>
  <si>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</si>
  <si>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</si>
  <si>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</si>
  <si>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</si>
  <si>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</si>
  <si>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</si>
  <si>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</si>
  <si>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</si>
  <si>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</si>
  <si>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</si>
  <si>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</si>
  <si>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</si>
  <si>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</si>
  <si>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</si>
  <si>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</si>
  <si>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</si>
  <si>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</si>
  <si>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</si>
  <si>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</si>
  <si>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</si>
  <si>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</si>
  <si>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</si>
  <si>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</si>
  <si>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</si>
  <si>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</si>
  <si>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Calculation of score for stage 2</t>
  </si>
  <si>
    <t xml:space="preserve">FSW / MSM </t>
  </si>
  <si>
    <t xml:space="preserve">Key Questions </t>
  </si>
  <si>
    <t xml:space="preserve"> Actual Marks ( calculated automatically from the evaluation sheet)</t>
  </si>
  <si>
    <t>Scoringn sheet for IDU</t>
  </si>
  <si>
    <t>Percent of target HRG  reached by the project (As per contract) during last one year</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</si>
  <si>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</si>
  <si>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</si>
  <si>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 xml:space="preserve"> Percent of new HRG covered through hotspots / DIC level meetings during last one year.</t>
  </si>
  <si>
    <t>100% of new HRGs registered</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</si>
  <si>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</si>
  <si>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</si>
  <si>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</si>
  <si>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All HRG line listed during last one are counselled at project level</t>
  </si>
  <si>
    <t>100% linelisted</t>
  </si>
  <si>
    <t>All HRGs are counselled on risk and vulnerability by counsellor / ANM in last one year.</t>
  </si>
  <si>
    <t>HRGs attending regular medical check-up (including symptomatic treatments and visit to clinics) in last one year</t>
  </si>
  <si>
    <t>No.of HRGs attending regular medical check-up at least two times during last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</si>
  <si>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</si>
  <si>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</si>
  <si>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</si>
  <si>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Percent of HRGs tested for Syphilis </t>
  </si>
  <si>
    <t>50% of line listed HRG</t>
  </si>
  <si>
    <t>Percent of individual HRGs tested for Syphilis during  last one year</t>
  </si>
  <si>
    <t>STI CMIS reports, Referral register, referral slips, individual tracking sheet</t>
  </si>
  <si>
    <t>100% line listed HRG</t>
  </si>
  <si>
    <t xml:space="preserve">Percent of individual HRGs tested for HIV during last one year  </t>
  </si>
  <si>
    <t>No. of line listed individual HRGs tested for HIV during last one year</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</si>
  <si>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</si>
  <si>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</si>
  <si>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</si>
  <si>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</si>
  <si>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</si>
  <si>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</si>
  <si>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</si>
  <si>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</si>
  <si>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</si>
  <si>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</si>
  <si>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</si>
  <si>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</si>
  <si>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</si>
  <si>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</si>
  <si>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</si>
  <si>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</si>
  <si>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Name of the Evaluator</t>
  </si>
  <si>
    <t xml:space="preserve">50-60%  of the target HRGs registered. </t>
  </si>
  <si>
    <t xml:space="preserve"> 61-70 percent HRGs were registered against the target </t>
  </si>
  <si>
    <t>Above 70 percent HRGs were registered.</t>
  </si>
  <si>
    <t>Average no. of HRGs were contacted at least once in every month with any or all project services by PEsduring last one year</t>
  </si>
  <si>
    <t>50-60% of active population were provided with any/all project services i.e. condom,  needle/syringe, STI, ICTC and BCC/IPC services every  month during the contract period</t>
  </si>
  <si>
    <t>61-70% of active population were provided with any/all project services i.e. condom,  needle/syringe, STI, ICTC and BCC/IPC services every  month during the contract period</t>
  </si>
  <si>
    <t>Above 70% of active population were provided with any/all project services i.e. condom,  needle/syringe, STI, ICTC and BCC/IPC services every  month during the contract period</t>
  </si>
  <si>
    <t xml:space="preserve">40-50% of target group are contacted regularly  and provided  project services by PEs .  </t>
  </si>
  <si>
    <t xml:space="preserve">51- 60% of target group are contacted regularly  and provided  program services by PEs.  </t>
  </si>
  <si>
    <t xml:space="preserve">Above 60%  of target group are contacted regularly  and provided  program services by PEs.  </t>
  </si>
  <si>
    <t>40-50% of target group are contacted at least 20 days in every month for the purpose of NSEP/BCC/IEC/Referral</t>
  </si>
  <si>
    <t>51-60% of target group are contacted at least 20 days in every  month for the purpose of NSEP/BCC/IEC/Referral</t>
  </si>
  <si>
    <t>Above 60% of target group are contacted at least 20 days in every month for the purpose of NSEP/BCC/IEC/Referral</t>
  </si>
  <si>
    <t>Meeting attendance register indicate that 40-50% of newly registered HRGs participated in atleast 3 meetings. Minutes of the meeting to be reviewed qualitatively in narrative reports.</t>
  </si>
  <si>
    <t>Meeting attendance register indicate that 51-60% of newly registered HRGs participated in atleast 3 meetings. Minutes of the meeting to be reviewed qualitatively in narrative reports.</t>
  </si>
  <si>
    <t>Meeting attendance register indicate that Above 60% of newly registered HRGs participated in atleast 3 meetings. Minutes of the meeting to be reviewed qualitatively in narrative reports.</t>
  </si>
  <si>
    <t>40-50% of HRGs attending STI clinic were counselled.</t>
  </si>
  <si>
    <t>51- 60% of HRG attending STI clinic were counselled.</t>
  </si>
  <si>
    <t>Above 60% of HRG attending STI clinic were counselled.</t>
  </si>
  <si>
    <t xml:space="preserve">40-50% of HRGs  were counselled by counsellor / ANM </t>
  </si>
  <si>
    <t xml:space="preserve">51-60% of HRGs  were counselled by counsellor / ANM </t>
  </si>
  <si>
    <t xml:space="preserve">Above 60% of HRGs  were counselled by counsellor / ANM </t>
  </si>
  <si>
    <t>50-60% of the individual HRGs had undergone for RMC  twice in past one year.</t>
  </si>
  <si>
    <t>61- 70%  of the  individual HRGs had undergone for RMC  twice in past one year.</t>
  </si>
  <si>
    <t>Above 70% of the  individual HRGs had undergone for RMC  twice in past one year.</t>
  </si>
  <si>
    <t>30-40% newly registered HRG provided PT.</t>
  </si>
  <si>
    <t xml:space="preserve">41- 50% newly registered HRG provided PT . </t>
  </si>
  <si>
    <t xml:space="preserve">Above 50% newly registered HRG provided PT. </t>
  </si>
  <si>
    <t>20-30% of HRGs underwent Syphilis test</t>
  </si>
  <si>
    <t xml:space="preserve">31-40% of HRGs underwent Syphilis test </t>
  </si>
  <si>
    <t>Above 40% of the HRGs underwent Syphilis test</t>
  </si>
  <si>
    <t>30-40% of the HRGs underwent HIV test  during contract period</t>
  </si>
  <si>
    <t>41-50% of the HRGs underwent HIV test  during contract period</t>
  </si>
  <si>
    <t>Above 50% of the HRGs underwent HIV test  during contract period</t>
  </si>
  <si>
    <t>Condom gap analysis done and 40- 50% of individual HRGs distributed condom against the requirement.</t>
  </si>
  <si>
    <t>Condom gap analysis done and   51-60% of individual HRGs distributed condom against the requirement.</t>
  </si>
  <si>
    <t>Condom gap analysis done and above 60% HRGs were provided condom as per the requirement.</t>
  </si>
  <si>
    <t>N/S gap analysis done and at 50-60% of individual HRGs distributed against the requirement.</t>
  </si>
  <si>
    <t>N/S gap analysis done and at 61-70% of individual HRGs distributed against the requirement.</t>
  </si>
  <si>
    <t>N/S gap analysis done and at least Above 70% of individual HRGs distributed against the requirement.</t>
  </si>
  <si>
    <t>30-40% of used needles/syringes being returned/collected for safe disposal</t>
  </si>
  <si>
    <t>41-50% of used needles/syringes being returned/collected for safe disposal</t>
  </si>
  <si>
    <t>More than 50% of used needles/syringes being returned/collected for safe disposal</t>
  </si>
  <si>
    <t xml:space="preserve">Upto 10% of condom demand of the project met through social marketing  </t>
  </si>
  <si>
    <t xml:space="preserve">More than 10% of condom demand of the project met through social marketing  </t>
  </si>
  <si>
    <t>Crisis management team  addressed 40% of the cases all reported during last one year</t>
  </si>
  <si>
    <t xml:space="preserve">Crisis management team addressed 41-50% of the cases reported during last one year. </t>
  </si>
  <si>
    <t xml:space="preserve">Crisis management team addressed above 50% of the cases reported during last one year </t>
  </si>
  <si>
    <t>20-30 % of the (registered HRGs) are part of Committees /CBO/ / support groups</t>
  </si>
  <si>
    <t>31-40% of the registered HRGs  are part of Committees  /CBO/  support groups. This should also include at least 30% are new HRGs registered more than 3 months</t>
  </si>
  <si>
    <t>More than 40% of the registered HRGs are part of Committees /CBO / support groups. This should also include at least 50% are new HRGs registered more than 3 months</t>
  </si>
  <si>
    <t>20-30% of the registered  HRGs attended /participated in the events</t>
  </si>
  <si>
    <t xml:space="preserve"> 31-50%of the registered  HRGs attended /participated in the events</t>
  </si>
  <si>
    <t>More than 50%  of the registered HRGs attended /participated in the events</t>
  </si>
  <si>
    <t>40-60% participants are not sure of confidentiality norms being adhered at the project level</t>
  </si>
  <si>
    <t>61-70% of the participants are satisfied with privacy  and confidentiality at the project level.</t>
  </si>
  <si>
    <t>Above 70% of the participants are satisfied with privacy  and confidentiality at the project level.</t>
  </si>
  <si>
    <t xml:space="preserve">40-60% respondents reported that they are getting the commodities as and when they demand.  </t>
  </si>
  <si>
    <t xml:space="preserve">61-70% respondents reported that they are getting the commodities as and when they demand.  </t>
  </si>
  <si>
    <t xml:space="preserve">Above 70% of the respondents reported that  they are getting the commodities as and when they demand.    </t>
  </si>
  <si>
    <t>40-60% respondents reported that they are satisfied with the counsellor/ANM</t>
  </si>
  <si>
    <t xml:space="preserve">61-70% respondents reported that they are satisfied with the counsellor/ANM  </t>
  </si>
  <si>
    <t xml:space="preserve">Above 70% of the respondents reported that  they are satisfied with the counsellor/ANM  </t>
  </si>
  <si>
    <t>Targeted Intervention -Annual Evaluation Tool (FSW/MSM /IDU TIs less than 5 years)-2012</t>
  </si>
  <si>
    <t>TI -Annual Evaluation Tool  (FSW/MSM/IDU -TIs less than 5 years)-2012</t>
  </si>
  <si>
    <t xml:space="preserve">Above 70% of the participants are satisfied with the project services.  </t>
  </si>
  <si>
    <t>40-60%  of the  participants are convinced with the project services</t>
  </si>
  <si>
    <t xml:space="preserve">61-70% participants are satisfied with the project services. </t>
  </si>
  <si>
    <t>Scoringn sheet for Core-composite TI</t>
  </si>
  <si>
    <t>tinaco2011</t>
  </si>
  <si>
    <t>1 ORW for TI, 1 for  OST  and 1 for spouse</t>
  </si>
  <si>
    <t>5 PE changed during the evaluation period.</t>
  </si>
  <si>
    <t>313 HRGs under 1 ORW</t>
  </si>
  <si>
    <t>Written jon responsibilities available at project level.</t>
  </si>
  <si>
    <t>leave letter have have been approved by PM.</t>
  </si>
  <si>
    <t xml:space="preserve">During the period project conducted five comunity consultation meeting. Each and every meetings two or three Executive Members were found to be attended.   </t>
  </si>
  <si>
    <t>Active involvement of president and secretary in addressing crisis, stigma and discrimination by networking with the stakeholders</t>
  </si>
  <si>
    <t>Need to improve in the documentation. Report should be details on the issues and how to responsed and other remedial measures</t>
  </si>
  <si>
    <t>Assets registers are maintained and codified</t>
  </si>
  <si>
    <t>Need to update the condition of the asset in the register and codified the assets by permanent painting.</t>
  </si>
  <si>
    <t>The project  has STI clinic  and have one part time doctor and one full time nurse.  During the perid, doctor and nurse have one  and two times training respectively.Which is trained by the Manipur SACS, STRC and at the learning side of  TIs under SACS. Well maintained the training records and network clinic format.</t>
  </si>
  <si>
    <t>498 HIV test of the HRGs found during the period out of which 80 test of them are registered spouses. Verified the referral slips and register. Found to be mishmatch with the CMIS report and ICTC referral registers. Need to improve in record keeping and filing system.</t>
  </si>
  <si>
    <t>67  are HIV positive cases. 61of them are on ART. The  remaining 6 only 1 is linked with pre ART.</t>
  </si>
  <si>
    <t xml:space="preserve">4 meetings conducted. In the report no specific mentioned of agenda and objective . The project staffs needs clarity on the concept of advocacy. </t>
  </si>
  <si>
    <t xml:space="preserve">one of the stakholder met is actively involved in the project even refering HRGs. The other two are supportive of the project but they lack information about the project services. </t>
  </si>
  <si>
    <t xml:space="preserve">Very few HRGs have interected with the nurse. </t>
  </si>
  <si>
    <t>All the staffs and PE are provided induction training by the PM. All of them have attended training organised by STRC.</t>
  </si>
  <si>
    <t>Target for TI and OST is 150 and 200.</t>
  </si>
  <si>
    <t>N/S demand analysis  done . However there is mismatch is number of HRGs in contact mapping and risk assesement while cross checking.</t>
  </si>
  <si>
    <t>Disposal mechanism in place but final disposal is done by burning. Disposal register maintained.</t>
  </si>
  <si>
    <t>Only one CBO  forms. No records available for the formation of any other  committees.  The  members of the CBO are mostly OST clients or recovery.</t>
  </si>
  <si>
    <t>About 70% of the HRGs intercted are satisfied. They visit DIC whevever they want.</t>
  </si>
  <si>
    <t>The participants said they are getting services from the project but are satisfied as they are not getting enough N/S. Sometimes they resuse or buy from pharmacy.</t>
  </si>
  <si>
    <t>The NGO has been properly utilised at 90%</t>
  </si>
  <si>
    <t>Percentage of utilisation is extracted from the SOEs</t>
  </si>
  <si>
    <t xml:space="preserve">maintained the budget as per the approval from SACs .verify from  budget,bank book,SOEs and voucher </t>
  </si>
  <si>
    <t>Compare to the costing and actual expenditure</t>
  </si>
  <si>
    <t>maintained separate bank account - verify from bank book</t>
  </si>
  <si>
    <t xml:space="preserve">All the vouchers and bills are maintained properly - checking from bills and vouchers  </t>
  </si>
  <si>
    <t xml:space="preserve">verify  cash book and bank book </t>
  </si>
  <si>
    <t>Cash book is keeping done by software, day wise vouchers print and ledger book</t>
  </si>
  <si>
    <t>The documentary evidence of project are in place.</t>
  </si>
  <si>
    <t xml:space="preserve"> cash book is updated </t>
  </si>
  <si>
    <t>Cash book is recording in system by Tally and daily basis</t>
  </si>
  <si>
    <t>submitted on time with seal of SACS  in prescribed format - verify from  SOEs file.</t>
  </si>
  <si>
    <t>Monthly  SOEs and UC submitted to SACS</t>
  </si>
  <si>
    <t xml:space="preserve">Nil or negligible </t>
  </si>
  <si>
    <t xml:space="preserve">Followed the GMP guideline </t>
  </si>
  <si>
    <t xml:space="preserve"> Attention to audit recommendation and actions were taken - verify from report </t>
  </si>
  <si>
    <t xml:space="preserve">verify  cash book and cash box </t>
  </si>
  <si>
    <t>Checking in the cash book balances</t>
  </si>
  <si>
    <t>Present three Quotation from different parties</t>
  </si>
  <si>
    <t>As per record from the counselling register a total of 1950 counselling sessions were provided to the registered HRGs (203) but in the CMIS report 1667 counselling sessions were provided. Need to recheck and match with the CMIS report and counselling register. Service need to know the head count and service count. Very Few HRGs in FGDs have interacted with the nurse.</t>
  </si>
  <si>
    <t>All the staffs are committed in their work.</t>
  </si>
  <si>
    <t>PE turnover noticed but replaced within 2 moinths.</t>
  </si>
  <si>
    <t>250 HRGs are above 30 years as per line list.</t>
  </si>
  <si>
    <t>Training regsister and induction training report available both for staffs and PE.</t>
  </si>
  <si>
    <t>project has conducted staff meeting in monthly basis. During the period 18 meetings were conducted and PD is attended in all the meetings. Record is mainly focused on the target acheivement but did not mentioned on the gap and challanges on the issues.</t>
  </si>
  <si>
    <t>PD  involvement is there but need to improve regarding action taken report based on previous meeting and also to include other issues for both quality and quantity project target.</t>
  </si>
  <si>
    <t>Condom gap analysis done. However there is mismatch is number of HRGs in contact mapping and risk assesement while cross checking.</t>
  </si>
  <si>
    <t xml:space="preserve">Social marketing of condoms iniiated but none of the HRGs know about it. They are getting only free condoms, Proper registered not maintained. Only stock register maintained. </t>
  </si>
  <si>
    <t xml:space="preserve">20 RNCTP referred. One found positive. Referral done as without advice by doctor.  Referral slips should be maintained peoperly. There is mismatch between register and referral slips. </t>
  </si>
  <si>
    <t>The participants said they are getting services from the project but are not satisfied as they are not getting enough N/S. Sometimes they resuse or buy from pharmacy.</t>
  </si>
  <si>
    <t>N/S return is very high as per records. But the HRGs are able to return about 50 % only as per interaction in the field due to resue, police harrassment etc</t>
  </si>
  <si>
    <t xml:space="preserve">Crisis management team in place as per records. However most of the HRGs interacted have no information. Few of them know about formation of crisis mangemnet team but have no idea who are the members and responsibilitues. Many have knowledge about availability of nalaxone from the TI. Many HRGs shared about the harrassment from police which they want the TI to address. </t>
  </si>
  <si>
    <t xml:space="preserve">All are properly file. The selection procedure in place with proper records. They either put up advertisement in local newspaper or send notice to other TI for staff recruitment. The interview is condcuted with selction Board which include MACS official. </t>
  </si>
  <si>
    <t xml:space="preserve">No staff turnover witness during the evaluation period. </t>
  </si>
  <si>
    <t>All the 3  ORWS are from the community.</t>
  </si>
  <si>
    <t xml:space="preserve">total active  HRGs is 313 against the target of 150.  </t>
  </si>
  <si>
    <t>Ratio per PE is about 1: 78. About 90% variation is observed in the HRGs and PE ratio as per project proposal.</t>
  </si>
  <si>
    <t>interacted with Peer Educators. They have all joined 6 months back and trained by the project.</t>
  </si>
  <si>
    <t>All project staffs know about job responsibilities and able to describe.</t>
  </si>
  <si>
    <t>Attendance and leave letter available.</t>
  </si>
  <si>
    <t xml:space="preserve">Need to improve in documentation showing details of discussion and inputs in the meeting. </t>
  </si>
  <si>
    <t xml:space="preserve">Outreach and microplan plan in place at project level on quaterly basis .ORW and ANM/Counselor use it for tracking. Social Mapping, spot analysis, contact mapping and risk assesement are done as per records whereas in the microplan plan there is mistmach between the number of HRGs in Contact mapping and in risk assesement.. Also the maximun N/S episode per records is 7 N/s per week whereas in the field most of the HRGes inject 2 times daily. </t>
  </si>
  <si>
    <t>More than 70% HRGs are reached by the project as per records as well as the HRGS interacted express they have received the services. But most of them know about condom, N/S and ICTC. Many did not know about the STI, social marketing of condoms, crisis management etc.</t>
  </si>
  <si>
    <t>More then 60% of the HRGS are regularly met as per records but it is not reflected in the field while interacting with 4 PE about 50% are HRGs which they really able to be regular basis which  was verified  in the field.</t>
  </si>
  <si>
    <t>As per record from the registers the project has counselled all the HRGs attending in the clinic. During the period 673 STI counselling sessions of registered HRGs which attended clinic.  Out of this counselling seesions 61 sessions are of spouses, in CMIS reports the total counselling sessions is 1126. Very few HRGs knew about STI.</t>
  </si>
  <si>
    <t>511 syphilis test  of HRGs forund. out of which 18 of them are of registered spouses  While cross checking L10.Mismatch with the CMIS report and referral register. Need to recheck CMIS report and referral register as well as it should be linke  with the individual tracking sheet. Besides very few HRGs have full information about STI and its treatment</t>
  </si>
  <si>
    <t xml:space="preserve">out of 6 cases for dressing of wounds two of them are abscess cases. The nurse need to know the difference between absesss and general dressing. All the records are maintained as general dressing and not specified. </t>
  </si>
  <si>
    <t xml:space="preserve">All the PE are maintaining Form B/B_1. Out of 4 PE interacted 3 of them able to explain the the use of risk, vbulnerability etc in the format to some extent.  ORW have have prioritised the HRGs based on risk and vulnerability. But there mismatch between the number of HRGs in contact mapping and risk assesment. </t>
  </si>
  <si>
    <t xml:space="preserve">313 registered but drop out not updated properly in computerised form or in master register. Information from A also not updated properly. 110 HRGs are enrolled in OST. </t>
  </si>
  <si>
    <t>Appointment letters of all the staffs available along with joining date, agreemenmt and extension.  Records pf PE recruitment is maintained.</t>
  </si>
  <si>
    <t xml:space="preserve">E+L14vent are held on regular basis but unable to verify the number of HRGs attended. </t>
  </si>
  <si>
    <t xml:space="preserve">87 meetings held but unable to verify the number of HRGs attended. Only very few HRGs in FGDs have attended meetings either in DIC or hotspot. Review of meetings not done. </t>
  </si>
  <si>
    <t>Records for ORWs field visit available. According to PE  go together in the field with ORW about 3 times in a week. Whereas very few HRGs in FGDs knew the ORW.</t>
  </si>
  <si>
    <t>Name of the NGO: MNP+</t>
  </si>
  <si>
    <t>District: Imphal West</t>
  </si>
</sst>
</file>

<file path=xl/styles.xml><?xml version="1.0" encoding="utf-8"?>
<styleSheet xmlns="http://schemas.openxmlformats.org/spreadsheetml/2006/main">
  <numFmts count="1">
    <numFmt numFmtId="164" formatCode="0.0"/>
  </numFmts>
  <fonts count="39">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sz val="14"/>
      <color rgb="FFFF0000"/>
      <name val="Times New Roman"/>
      <family val="1"/>
    </font>
    <font>
      <b/>
      <sz val="18"/>
      <color theme="1"/>
      <name val="Calibri"/>
      <family val="2"/>
      <scheme val="minor"/>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u/>
      <sz val="18"/>
      <color theme="1"/>
      <name val="Times New Roman"/>
      <family val="1"/>
    </font>
    <font>
      <b/>
      <sz val="16"/>
      <color rgb="FF002060"/>
      <name val="Times New Roman"/>
      <family val="1"/>
    </font>
    <font>
      <b/>
      <sz val="16"/>
      <color theme="3" tint="-0.249977111117893"/>
      <name val="Times New Roman"/>
      <family val="1"/>
    </font>
    <font>
      <b/>
      <sz val="10"/>
      <color theme="1"/>
      <name val="Times New Roman"/>
      <family val="1"/>
    </font>
    <font>
      <sz val="16"/>
      <name val="Calibri"/>
      <family val="2"/>
      <scheme val="minor"/>
    </font>
  </fonts>
  <fills count="1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261">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17"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horizontal="center" vertical="top"/>
      <protection locked="0"/>
    </xf>
    <xf numFmtId="0" fontId="13" fillId="0" borderId="1" xfId="0" applyFont="1" applyBorder="1" applyAlignment="1" applyProtection="1">
      <alignment horizontal="left" vertical="top"/>
      <protection locked="0"/>
    </xf>
    <xf numFmtId="0" fontId="21" fillId="0" borderId="1" xfId="0" applyFont="1" applyBorder="1" applyAlignment="1" applyProtection="1">
      <alignment horizontal="center"/>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center" vertical="top" wrapText="1"/>
      <protection locked="0"/>
    </xf>
    <xf numFmtId="0" fontId="28" fillId="0" borderId="2" xfId="0" applyFont="1" applyFill="1" applyBorder="1" applyAlignment="1" applyProtection="1">
      <alignment horizontal="center" vertical="top" wrapText="1"/>
      <protection locked="0"/>
    </xf>
    <xf numFmtId="0" fontId="5" fillId="2" borderId="1" xfId="0" applyFont="1" applyFill="1" applyBorder="1" applyAlignment="1" applyProtection="1">
      <alignment horizontal="left" vertical="top"/>
      <protection locked="0"/>
    </xf>
    <xf numFmtId="0" fontId="14" fillId="0" borderId="1" xfId="0" applyFont="1" applyFill="1" applyBorder="1" applyAlignment="1" applyProtection="1">
      <alignment horizontal="left" vertical="top" wrapText="1"/>
      <protection locked="0"/>
    </xf>
    <xf numFmtId="0" fontId="28"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1" fontId="12" fillId="12" borderId="1" xfId="0" applyNumberFormat="1" applyFont="1" applyFill="1" applyBorder="1" applyAlignment="1" applyProtection="1">
      <alignment horizontal="center" vertical="center" wrapText="1"/>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5" borderId="1" xfId="0" applyFont="1" applyFill="1" applyBorder="1" applyAlignment="1">
      <alignment horizontal="right" vertical="center" wrapText="1"/>
    </xf>
    <xf numFmtId="0" fontId="15" fillId="0" borderId="1" xfId="0" applyFont="1" applyFill="1" applyBorder="1" applyAlignment="1">
      <alignment horizontal="left" vertical="top"/>
    </xf>
    <xf numFmtId="0" fontId="15" fillId="0" borderId="2" xfId="0" applyFont="1" applyFill="1" applyBorder="1" applyAlignment="1">
      <alignment horizontal="center" vertical="top" wrapText="1"/>
    </xf>
    <xf numFmtId="0" fontId="15"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1" xfId="0" applyFont="1" applyFill="1" applyBorder="1" applyAlignment="1">
      <alignment horizontal="left" vertical="top" wrapText="1"/>
    </xf>
    <xf numFmtId="0" fontId="15" fillId="0" borderId="2" xfId="0" applyFont="1" applyFill="1" applyBorder="1" applyAlignment="1">
      <alignment horizontal="left" vertical="top" wrapText="1"/>
    </xf>
    <xf numFmtId="0" fontId="6" fillId="0" borderId="1" xfId="0" applyFont="1" applyFill="1" applyBorder="1" applyAlignment="1">
      <alignment horizontal="left" vertical="top"/>
    </xf>
    <xf numFmtId="0" fontId="5" fillId="0" borderId="1" xfId="0" applyFont="1" applyFill="1" applyBorder="1" applyAlignment="1">
      <alignment horizontal="left" vertical="top"/>
    </xf>
    <xf numFmtId="0" fontId="5" fillId="6" borderId="1" xfId="0" applyFont="1" applyFill="1" applyBorder="1" applyAlignment="1">
      <alignment horizontal="left" vertical="top"/>
    </xf>
    <xf numFmtId="0" fontId="14" fillId="3" borderId="5" xfId="0" applyFont="1" applyFill="1" applyBorder="1" applyAlignment="1">
      <alignment horizontal="left" vertical="top"/>
    </xf>
    <xf numFmtId="0" fontId="14" fillId="0" borderId="1" xfId="0" applyFont="1" applyBorder="1" applyAlignment="1">
      <alignment horizontal="left" vertical="top"/>
    </xf>
    <xf numFmtId="0" fontId="14" fillId="0" borderId="1" xfId="0" applyFont="1" applyBorder="1" applyAlignment="1" applyProtection="1">
      <alignment horizontal="left" vertical="top"/>
      <protection locked="0"/>
    </xf>
    <xf numFmtId="0" fontId="6" fillId="11" borderId="6" xfId="0" applyFont="1" applyFill="1" applyBorder="1" applyAlignment="1">
      <alignment horizontal="left" vertical="top"/>
    </xf>
    <xf numFmtId="0" fontId="5" fillId="0" borderId="1" xfId="0" applyFont="1" applyBorder="1" applyAlignment="1">
      <alignment horizontal="left" vertical="top"/>
    </xf>
    <xf numFmtId="0" fontId="14" fillId="0" borderId="1" xfId="0" applyFont="1" applyFill="1" applyBorder="1" applyAlignment="1">
      <alignment horizontal="left" vertical="top"/>
    </xf>
    <xf numFmtId="0" fontId="19" fillId="0" borderId="0" xfId="0" applyFont="1" applyAlignment="1">
      <alignment horizontal="center"/>
    </xf>
    <xf numFmtId="1" fontId="29" fillId="0" borderId="0" xfId="0" applyNumberFormat="1" applyFont="1"/>
    <xf numFmtId="0" fontId="12" fillId="0" borderId="1" xfId="0" applyFont="1" applyBorder="1" applyAlignment="1">
      <alignment horizontal="center"/>
    </xf>
    <xf numFmtId="0" fontId="12" fillId="5" borderId="1" xfId="0" applyFont="1" applyFill="1" applyBorder="1" applyAlignment="1">
      <alignment horizontal="center" vertical="center" wrapText="1"/>
    </xf>
    <xf numFmtId="0" fontId="5" fillId="0" borderId="1" xfId="0" applyFont="1" applyFill="1" applyBorder="1" applyAlignment="1" applyProtection="1">
      <alignment horizontal="right" vertical="top" wrapText="1"/>
      <protection locked="0"/>
    </xf>
    <xf numFmtId="0" fontId="0" fillId="0" borderId="1" xfId="0"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24" fillId="0" borderId="1" xfId="0" applyFont="1" applyBorder="1" applyAlignment="1" applyProtection="1">
      <alignment horizontal="left" vertical="top" wrapText="1"/>
      <protection locked="0"/>
    </xf>
    <xf numFmtId="1" fontId="28" fillId="6" borderId="2" xfId="0" applyNumberFormat="1" applyFont="1" applyFill="1" applyBorder="1" applyAlignment="1" applyProtection="1">
      <alignment horizontal="center" vertical="center" wrapText="1"/>
      <protection locked="0"/>
    </xf>
    <xf numFmtId="0" fontId="28" fillId="6" borderId="1" xfId="0" applyFont="1" applyFill="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15" fillId="0" borderId="7" xfId="0" applyFont="1" applyFill="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25" fillId="0" borderId="1" xfId="0" applyFont="1" applyBorder="1" applyAlignment="1" applyProtection="1">
      <alignment horizontal="left" vertical="top" wrapText="1"/>
      <protection locked="0"/>
    </xf>
    <xf numFmtId="0" fontId="25" fillId="0" borderId="1" xfId="0" applyFont="1" applyBorder="1" applyAlignment="1" applyProtection="1">
      <alignment wrapText="1"/>
      <protection locked="0"/>
    </xf>
    <xf numFmtId="0" fontId="14" fillId="2" borderId="13" xfId="0" applyFont="1" applyFill="1" applyBorder="1" applyAlignment="1" applyProtection="1">
      <alignment horizontal="left" vertical="top" wrapText="1"/>
      <protection locked="0"/>
    </xf>
    <xf numFmtId="0" fontId="25" fillId="0" borderId="1" xfId="0" applyFont="1" applyBorder="1" applyAlignment="1" applyProtection="1">
      <alignment vertical="top" wrapText="1"/>
      <protection locked="0"/>
    </xf>
    <xf numFmtId="0" fontId="13" fillId="0" borderId="1" xfId="0" applyFont="1" applyFill="1" applyBorder="1" applyAlignment="1" applyProtection="1">
      <alignment vertical="top" wrapText="1"/>
      <protection locked="0"/>
    </xf>
    <xf numFmtId="1" fontId="5" fillId="6" borderId="1" xfId="0" applyNumberFormat="1" applyFont="1" applyFill="1" applyBorder="1" applyAlignment="1" applyProtection="1">
      <alignment horizontal="center" vertical="center" wrapText="1"/>
      <protection locked="0"/>
    </xf>
    <xf numFmtId="0" fontId="16" fillId="6" borderId="6" xfId="0" applyFont="1" applyFill="1" applyBorder="1" applyAlignment="1" applyProtection="1">
      <alignment wrapText="1"/>
      <protection locked="0"/>
    </xf>
    <xf numFmtId="0" fontId="14" fillId="6" borderId="1" xfId="0" applyFont="1" applyFill="1" applyBorder="1" applyAlignment="1" applyProtection="1">
      <alignment horizontal="left" vertical="top"/>
      <protection locked="0"/>
    </xf>
    <xf numFmtId="0" fontId="16" fillId="0" borderId="1" xfId="0" applyFont="1" applyBorder="1" applyAlignment="1" applyProtection="1">
      <alignment vertical="top" wrapText="1"/>
      <protection locked="0"/>
    </xf>
    <xf numFmtId="0" fontId="16" fillId="0" borderId="1" xfId="0" applyFont="1" applyBorder="1" applyAlignment="1" applyProtection="1">
      <alignment horizontal="center" vertical="top" wrapText="1"/>
      <protection locked="0"/>
    </xf>
    <xf numFmtId="0" fontId="38" fillId="0" borderId="1" xfId="0" applyFont="1" applyBorder="1" applyAlignment="1" applyProtection="1">
      <alignment horizontal="center" vertical="top" wrapText="1"/>
      <protection locked="0"/>
    </xf>
    <xf numFmtId="0" fontId="14" fillId="4" borderId="5" xfId="0" applyFont="1" applyFill="1" applyBorder="1" applyAlignment="1" applyProtection="1">
      <alignment horizontal="left" vertical="top" wrapText="1"/>
      <protection locked="0"/>
    </xf>
    <xf numFmtId="0" fontId="3" fillId="12" borderId="1" xfId="0" applyFont="1" applyFill="1" applyBorder="1" applyAlignment="1">
      <alignment horizontal="center" vertical="center" wrapText="1"/>
    </xf>
    <xf numFmtId="0" fontId="15" fillId="0" borderId="1" xfId="0" applyFont="1" applyBorder="1" applyAlignment="1">
      <alignment horizontal="right"/>
    </xf>
    <xf numFmtId="0" fontId="30" fillId="6" borderId="1" xfId="0" applyFont="1" applyFill="1" applyBorder="1" applyAlignment="1">
      <alignment horizontal="center" vertical="top"/>
    </xf>
    <xf numFmtId="0" fontId="31"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23" fillId="0" borderId="6" xfId="0" applyFont="1" applyBorder="1" applyAlignment="1">
      <alignment horizontal="center" vertical="center"/>
    </xf>
    <xf numFmtId="0" fontId="13" fillId="0" borderId="5" xfId="0" applyFont="1" applyBorder="1" applyAlignment="1">
      <alignment horizontal="center" vertical="center"/>
    </xf>
    <xf numFmtId="0" fontId="32" fillId="6" borderId="1" xfId="0" applyFont="1" applyFill="1" applyBorder="1" applyAlignment="1">
      <alignment horizontal="center" vertical="top"/>
    </xf>
    <xf numFmtId="0" fontId="33"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6" xfId="0" applyFont="1" applyFill="1" applyBorder="1" applyAlignment="1">
      <alignment horizontal="center" vertical="top" wrapText="1"/>
    </xf>
    <xf numFmtId="0" fontId="12" fillId="12" borderId="5"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6"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5" xfId="0" applyFont="1" applyFill="1" applyBorder="1" applyAlignment="1" applyProtection="1">
      <alignment horizontal="left"/>
      <protection locked="0"/>
    </xf>
    <xf numFmtId="0" fontId="3" fillId="3"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7" fillId="6" borderId="1" xfId="0" applyFont="1" applyFill="1" applyBorder="1" applyAlignment="1">
      <alignment horizontal="center"/>
    </xf>
    <xf numFmtId="0" fontId="34" fillId="6" borderId="1" xfId="0" applyFont="1" applyFill="1" applyBorder="1" applyAlignment="1">
      <alignment horizontal="center"/>
    </xf>
    <xf numFmtId="0" fontId="6" fillId="6" borderId="6"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5" xfId="0" applyFont="1" applyFill="1" applyBorder="1" applyAlignment="1" applyProtection="1">
      <alignment horizontal="center"/>
      <protection locked="0"/>
    </xf>
    <xf numFmtId="0" fontId="15" fillId="6" borderId="6" xfId="0" applyFont="1" applyFill="1" applyBorder="1" applyAlignment="1" applyProtection="1">
      <alignment horizontal="left"/>
      <protection locked="0"/>
    </xf>
    <xf numFmtId="0" fontId="15" fillId="6" borderId="5"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35" fillId="0" borderId="1" xfId="0" applyFont="1" applyFill="1" applyBorder="1" applyAlignment="1">
      <alignment horizontal="center"/>
    </xf>
    <xf numFmtId="0" fontId="36" fillId="0" borderId="1" xfId="0" applyFont="1" applyFill="1" applyBorder="1" applyAlignment="1">
      <alignment horizontal="center"/>
    </xf>
    <xf numFmtId="0" fontId="3" fillId="12" borderId="1" xfId="0" applyFont="1" applyFill="1" applyBorder="1" applyAlignment="1">
      <alignment horizontal="center" vertical="top"/>
    </xf>
    <xf numFmtId="0" fontId="3" fillId="12" borderId="1" xfId="0" applyFont="1" applyFill="1" applyBorder="1" applyAlignment="1">
      <alignment horizontal="center" vertical="top" wrapText="1"/>
    </xf>
    <xf numFmtId="0" fontId="3" fillId="12" borderId="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7" borderId="6" xfId="0" applyFont="1" applyFill="1" applyBorder="1" applyAlignment="1">
      <alignment horizontal="center" vertical="top"/>
    </xf>
    <xf numFmtId="0" fontId="3" fillId="7" borderId="4" xfId="0" applyFont="1" applyFill="1" applyBorder="1" applyAlignment="1">
      <alignment horizontal="center" vertical="top"/>
    </xf>
    <xf numFmtId="0" fontId="3" fillId="7" borderId="5" xfId="0" applyFont="1" applyFill="1" applyBorder="1" applyAlignment="1">
      <alignment horizontal="center" vertical="top"/>
    </xf>
    <xf numFmtId="0" fontId="6" fillId="3" borderId="6" xfId="0" applyFont="1" applyFill="1" applyBorder="1" applyAlignment="1">
      <alignment horizontal="left" vertical="top"/>
    </xf>
    <xf numFmtId="0" fontId="6" fillId="3" borderId="4" xfId="0" applyFont="1" applyFill="1" applyBorder="1" applyAlignment="1">
      <alignment horizontal="left" vertical="top"/>
    </xf>
    <xf numFmtId="0" fontId="6" fillId="3" borderId="5" xfId="0" applyFont="1" applyFill="1" applyBorder="1" applyAlignment="1">
      <alignment horizontal="left" vertical="top"/>
    </xf>
    <xf numFmtId="0" fontId="15" fillId="3" borderId="6"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5" xfId="0" applyFont="1" applyFill="1" applyBorder="1" applyAlignment="1">
      <alignment horizontal="left" vertical="top" wrapText="1"/>
    </xf>
    <xf numFmtId="0" fontId="15" fillId="11" borderId="6" xfId="0" applyFont="1" applyFill="1" applyBorder="1" applyAlignment="1">
      <alignment horizontal="left" vertical="top"/>
    </xf>
    <xf numFmtId="0" fontId="15" fillId="11" borderId="4" xfId="0" applyFont="1" applyFill="1" applyBorder="1" applyAlignment="1">
      <alignment horizontal="left" vertical="top"/>
    </xf>
    <xf numFmtId="0" fontId="15" fillId="11" borderId="5" xfId="0" applyFont="1" applyFill="1" applyBorder="1" applyAlignment="1">
      <alignment horizontal="left" vertical="top"/>
    </xf>
    <xf numFmtId="0" fontId="5" fillId="3" borderId="4" xfId="0" applyFont="1" applyFill="1" applyBorder="1" applyAlignment="1">
      <alignment horizontal="left" vertical="top"/>
    </xf>
    <xf numFmtId="0" fontId="5" fillId="3" borderId="5" xfId="0" applyFont="1" applyFill="1" applyBorder="1" applyAlignment="1">
      <alignment horizontal="left" vertical="top"/>
    </xf>
    <xf numFmtId="0" fontId="15" fillId="0" borderId="1" xfId="0" applyFont="1" applyBorder="1" applyAlignment="1">
      <alignment horizontal="center"/>
    </xf>
    <xf numFmtId="0" fontId="29" fillId="0" borderId="8" xfId="0" applyFont="1" applyBorder="1" applyAlignment="1">
      <alignment horizontal="right"/>
    </xf>
    <xf numFmtId="0" fontId="15" fillId="3" borderId="6" xfId="0" applyFont="1" applyFill="1" applyBorder="1" applyAlignment="1">
      <alignment horizontal="left" vertical="top"/>
    </xf>
    <xf numFmtId="0" fontId="15" fillId="3" borderId="4" xfId="0" applyFont="1" applyFill="1" applyBorder="1" applyAlignment="1">
      <alignment horizontal="left" vertical="top"/>
    </xf>
    <xf numFmtId="0" fontId="15" fillId="7" borderId="6" xfId="0" applyFont="1" applyFill="1" applyBorder="1" applyAlignment="1">
      <alignment horizontal="left" vertical="top"/>
    </xf>
    <xf numFmtId="0" fontId="15" fillId="7" borderId="4" xfId="0" applyFont="1" applyFill="1" applyBorder="1" applyAlignment="1">
      <alignment horizontal="left" vertical="top"/>
    </xf>
    <xf numFmtId="0" fontId="12" fillId="0" borderId="1" xfId="0" applyFont="1" applyBorder="1" applyAlignment="1">
      <alignment horizontal="right"/>
    </xf>
    <xf numFmtId="0" fontId="0" fillId="0" borderId="1" xfId="0" applyBorder="1" applyAlignment="1">
      <alignment horizontal="center"/>
    </xf>
    <xf numFmtId="1" fontId="12" fillId="5" borderId="6"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5" xfId="0" applyNumberFormat="1"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0" fillId="5" borderId="6"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12" fillId="6" borderId="6" xfId="0" applyFont="1" applyFill="1" applyBorder="1" applyAlignment="1">
      <alignment horizontal="center" wrapText="1"/>
    </xf>
    <xf numFmtId="0" fontId="12" fillId="6" borderId="4" xfId="0" applyFont="1" applyFill="1" applyBorder="1" applyAlignment="1">
      <alignment horizontal="center" wrapText="1"/>
    </xf>
    <xf numFmtId="0" fontId="12" fillId="6" borderId="5" xfId="0" applyFont="1" applyFill="1" applyBorder="1" applyAlignment="1">
      <alignment horizontal="center" wrapText="1"/>
    </xf>
    <xf numFmtId="0" fontId="12" fillId="12" borderId="6" xfId="0" applyFont="1" applyFill="1" applyBorder="1" applyAlignment="1">
      <alignment horizontal="center"/>
    </xf>
    <xf numFmtId="0" fontId="12" fillId="12" borderId="4" xfId="0" applyFont="1" applyFill="1" applyBorder="1" applyAlignment="1">
      <alignment horizontal="center"/>
    </xf>
    <xf numFmtId="0" fontId="12" fillId="12" borderId="5" xfId="0" applyFont="1" applyFill="1" applyBorder="1" applyAlignment="1">
      <alignment horizontal="center"/>
    </xf>
    <xf numFmtId="0" fontId="37"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4" xfId="0" applyFont="1" applyFill="1" applyBorder="1" applyAlignment="1">
      <alignment horizontal="center" vertical="center" wrapText="1"/>
    </xf>
    <xf numFmtId="0" fontId="23" fillId="6" borderId="6"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11" fillId="6" borderId="1" xfId="0" applyFont="1" applyFill="1" applyBorder="1" applyAlignment="1">
      <alignment horizontal="left"/>
    </xf>
    <xf numFmtId="0" fontId="37" fillId="6" borderId="1" xfId="0" applyFont="1" applyFill="1" applyBorder="1" applyAlignment="1">
      <alignment horizontal="left"/>
    </xf>
    <xf numFmtId="0" fontId="12" fillId="0" borderId="12" xfId="0" applyFont="1" applyBorder="1" applyAlignment="1">
      <alignment horizontal="center"/>
    </xf>
    <xf numFmtId="0" fontId="12" fillId="0" borderId="0" xfId="0" applyFont="1" applyBorder="1" applyAlignment="1">
      <alignment horizontal="center"/>
    </xf>
    <xf numFmtId="0" fontId="0" fillId="5" borderId="1" xfId="0" applyFill="1" applyBorder="1" applyAlignment="1" applyProtection="1">
      <alignment horizontal="center"/>
      <protection locked="0"/>
    </xf>
    <xf numFmtId="0" fontId="12" fillId="12" borderId="1" xfId="0" applyFont="1" applyFill="1" applyBorder="1" applyAlignment="1">
      <alignment horizontal="center"/>
    </xf>
    <xf numFmtId="0" fontId="12" fillId="6" borderId="6"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11" fillId="6" borderId="2" xfId="0" applyFont="1" applyFill="1" applyBorder="1" applyAlignment="1">
      <alignment horizontal="left"/>
    </xf>
    <xf numFmtId="0" fontId="37" fillId="6" borderId="2" xfId="0" applyFont="1" applyFill="1" applyBorder="1" applyAlignment="1">
      <alignment horizontal="left"/>
    </xf>
    <xf numFmtId="1" fontId="12" fillId="5" borderId="1" xfId="0" applyNumberFormat="1" applyFont="1" applyFill="1" applyBorder="1" applyAlignment="1">
      <alignment horizontal="center" vertical="center" wrapText="1"/>
    </xf>
    <xf numFmtId="0" fontId="37" fillId="6" borderId="10" xfId="0" applyFont="1" applyFill="1" applyBorder="1" applyAlignment="1">
      <alignment horizontal="center"/>
    </xf>
    <xf numFmtId="0" fontId="37" fillId="6" borderId="11" xfId="0" applyFont="1" applyFill="1" applyBorder="1" applyAlignment="1">
      <alignment horizontal="center"/>
    </xf>
  </cellXfs>
  <cellStyles count="1">
    <cellStyle name="Normal" xfId="0" builtinId="0"/>
  </cellStyles>
  <dxfs count="7">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G22"/>
  <sheetViews>
    <sheetView view="pageBreakPreview" topLeftCell="A18" zoomScale="93" zoomScaleNormal="80" zoomScaleSheetLayoutView="93" workbookViewId="0">
      <selection activeCell="D2" sqref="D2:E2"/>
    </sheetView>
  </sheetViews>
  <sheetFormatPr defaultRowHeight="15"/>
  <cols>
    <col min="1" max="1" width="7.7109375" customWidth="1"/>
    <col min="2" max="2" width="31.85546875" customWidth="1"/>
    <col min="3" max="3" width="40.28515625" customWidth="1"/>
    <col min="4" max="4" width="16.85546875" customWidth="1"/>
    <col min="5" max="5" width="18.28515625" style="1" customWidth="1"/>
    <col min="6" max="6" width="27.85546875" style="1" customWidth="1"/>
    <col min="7" max="7" width="34.5703125" style="1" customWidth="1"/>
  </cols>
  <sheetData>
    <row r="1" spans="1:7" ht="20.25">
      <c r="A1" s="162" t="s">
        <v>394</v>
      </c>
      <c r="B1" s="162"/>
      <c r="C1" s="162"/>
      <c r="D1" s="162"/>
      <c r="E1" s="162"/>
      <c r="F1" s="162"/>
      <c r="G1" s="162"/>
    </row>
    <row r="2" spans="1:7" s="84" customFormat="1" ht="18.75">
      <c r="A2" s="167" t="s">
        <v>476</v>
      </c>
      <c r="B2" s="167"/>
      <c r="C2" s="167"/>
      <c r="D2" s="166" t="s">
        <v>477</v>
      </c>
      <c r="E2" s="166"/>
      <c r="F2" s="166" t="s">
        <v>283</v>
      </c>
      <c r="G2" s="166"/>
    </row>
    <row r="3" spans="1:7" ht="22.5">
      <c r="A3" s="163" t="s">
        <v>34</v>
      </c>
      <c r="B3" s="163"/>
      <c r="C3" s="163"/>
      <c r="D3" s="163"/>
      <c r="E3" s="163"/>
      <c r="F3" s="163"/>
      <c r="G3" s="163"/>
    </row>
    <row r="4" spans="1:7" ht="18.75" customHeight="1">
      <c r="A4" s="164" t="s">
        <v>6</v>
      </c>
      <c r="B4" s="164" t="s">
        <v>0</v>
      </c>
      <c r="C4" s="165" t="s">
        <v>35</v>
      </c>
      <c r="D4" s="160" t="s">
        <v>88</v>
      </c>
      <c r="E4" s="160" t="s">
        <v>254</v>
      </c>
      <c r="F4" s="160" t="s">
        <v>122</v>
      </c>
      <c r="G4" s="160" t="s">
        <v>3</v>
      </c>
    </row>
    <row r="5" spans="1:7" ht="18.75" customHeight="1">
      <c r="A5" s="164"/>
      <c r="B5" s="164"/>
      <c r="C5" s="165"/>
      <c r="D5" s="160"/>
      <c r="E5" s="160"/>
      <c r="F5" s="160"/>
      <c r="G5" s="160"/>
    </row>
    <row r="6" spans="1:7" ht="168.75">
      <c r="A6" s="14">
        <v>1</v>
      </c>
      <c r="B6" s="59" t="s">
        <v>41</v>
      </c>
      <c r="C6" s="60" t="s">
        <v>53</v>
      </c>
      <c r="D6" s="16" t="s">
        <v>198</v>
      </c>
      <c r="E6" s="95">
        <v>1</v>
      </c>
      <c r="F6" s="139" t="s">
        <v>472</v>
      </c>
      <c r="G6" s="140" t="s">
        <v>455</v>
      </c>
    </row>
    <row r="7" spans="1:7" ht="168.75">
      <c r="A7" s="14">
        <v>2</v>
      </c>
      <c r="B7" s="61" t="s">
        <v>217</v>
      </c>
      <c r="C7" s="62" t="s">
        <v>218</v>
      </c>
      <c r="D7" s="16" t="s">
        <v>91</v>
      </c>
      <c r="E7" s="95">
        <v>1</v>
      </c>
      <c r="F7" s="139" t="s">
        <v>456</v>
      </c>
      <c r="G7" s="140" t="s">
        <v>443</v>
      </c>
    </row>
    <row r="8" spans="1:7" ht="150">
      <c r="A8" s="14">
        <v>3</v>
      </c>
      <c r="B8" s="61" t="s">
        <v>322</v>
      </c>
      <c r="C8" s="62" t="s">
        <v>323</v>
      </c>
      <c r="D8" s="16" t="s">
        <v>199</v>
      </c>
      <c r="E8" s="95">
        <v>1</v>
      </c>
      <c r="F8" s="139" t="s">
        <v>444</v>
      </c>
      <c r="G8" s="140" t="s">
        <v>401</v>
      </c>
    </row>
    <row r="9" spans="1:7" ht="93.75">
      <c r="A9" s="14">
        <v>4</v>
      </c>
      <c r="B9" s="63" t="s">
        <v>200</v>
      </c>
      <c r="C9" s="64" t="s">
        <v>201</v>
      </c>
      <c r="D9" s="19" t="s">
        <v>90</v>
      </c>
      <c r="E9" s="95">
        <v>1</v>
      </c>
      <c r="F9" s="139" t="s">
        <v>457</v>
      </c>
      <c r="G9" s="140" t="s">
        <v>400</v>
      </c>
    </row>
    <row r="10" spans="1:7" ht="93.75">
      <c r="A10" s="14">
        <v>5</v>
      </c>
      <c r="B10" s="59" t="s">
        <v>324</v>
      </c>
      <c r="C10" s="60" t="s">
        <v>325</v>
      </c>
      <c r="D10" s="19" t="s">
        <v>90</v>
      </c>
      <c r="E10" s="95">
        <v>0</v>
      </c>
      <c r="F10" s="139" t="s">
        <v>459</v>
      </c>
      <c r="G10" s="140" t="s">
        <v>458</v>
      </c>
    </row>
    <row r="11" spans="1:7" ht="93.75">
      <c r="A11" s="14">
        <v>6</v>
      </c>
      <c r="B11" s="65" t="s">
        <v>133</v>
      </c>
      <c r="C11" s="19" t="s">
        <v>326</v>
      </c>
      <c r="D11" s="19" t="s">
        <v>90</v>
      </c>
      <c r="E11" s="95">
        <v>1</v>
      </c>
      <c r="F11" s="141" t="s">
        <v>460</v>
      </c>
      <c r="G11" s="96" t="s">
        <v>445</v>
      </c>
    </row>
    <row r="12" spans="1:7" ht="93" customHeight="1">
      <c r="A12" s="14">
        <v>7</v>
      </c>
      <c r="B12" s="59" t="s">
        <v>42</v>
      </c>
      <c r="C12" s="60" t="s">
        <v>202</v>
      </c>
      <c r="D12" s="19" t="s">
        <v>90</v>
      </c>
      <c r="E12" s="95">
        <v>1</v>
      </c>
      <c r="F12" s="139" t="s">
        <v>402</v>
      </c>
      <c r="G12" s="140" t="s">
        <v>417</v>
      </c>
    </row>
    <row r="13" spans="1:7" ht="131.25">
      <c r="A13" s="39">
        <v>8</v>
      </c>
      <c r="B13" s="65" t="s">
        <v>134</v>
      </c>
      <c r="C13" s="64" t="s">
        <v>251</v>
      </c>
      <c r="D13" s="19" t="s">
        <v>89</v>
      </c>
      <c r="E13" s="95">
        <v>1</v>
      </c>
      <c r="F13" s="139" t="s">
        <v>461</v>
      </c>
      <c r="G13" s="140" t="s">
        <v>403</v>
      </c>
    </row>
    <row r="14" spans="1:7" ht="37.5">
      <c r="A14" s="14">
        <v>9</v>
      </c>
      <c r="B14" s="59" t="s">
        <v>43</v>
      </c>
      <c r="C14" s="60" t="s">
        <v>252</v>
      </c>
      <c r="D14" s="16" t="s">
        <v>199</v>
      </c>
      <c r="E14" s="95">
        <v>1</v>
      </c>
      <c r="F14" s="139" t="s">
        <v>462</v>
      </c>
      <c r="G14" s="140" t="s">
        <v>404</v>
      </c>
    </row>
    <row r="15" spans="1:7" ht="159.75" customHeight="1">
      <c r="A15" s="39">
        <v>10</v>
      </c>
      <c r="B15" s="65" t="s">
        <v>86</v>
      </c>
      <c r="C15" s="64" t="s">
        <v>87</v>
      </c>
      <c r="D15" s="19" t="s">
        <v>203</v>
      </c>
      <c r="E15" s="95">
        <v>1</v>
      </c>
      <c r="F15" s="148" t="s">
        <v>405</v>
      </c>
      <c r="G15" s="140" t="s">
        <v>463</v>
      </c>
    </row>
    <row r="16" spans="1:7" ht="75">
      <c r="A16" s="14">
        <v>11</v>
      </c>
      <c r="B16" s="66" t="s">
        <v>204</v>
      </c>
      <c r="C16" s="64" t="s">
        <v>44</v>
      </c>
      <c r="D16" s="19" t="s">
        <v>219</v>
      </c>
      <c r="E16" s="95">
        <v>1</v>
      </c>
      <c r="F16" s="139" t="s">
        <v>446</v>
      </c>
      <c r="G16" s="140" t="s">
        <v>416</v>
      </c>
    </row>
    <row r="17" spans="1:7" ht="150">
      <c r="A17" s="39">
        <v>12</v>
      </c>
      <c r="B17" s="23" t="s">
        <v>209</v>
      </c>
      <c r="C17" s="64" t="s">
        <v>210</v>
      </c>
      <c r="D17" s="19" t="s">
        <v>205</v>
      </c>
      <c r="E17" s="95">
        <v>1</v>
      </c>
      <c r="F17" s="148" t="s">
        <v>406</v>
      </c>
      <c r="G17" s="148" t="s">
        <v>407</v>
      </c>
    </row>
    <row r="18" spans="1:7" ht="225">
      <c r="A18" s="14">
        <v>13</v>
      </c>
      <c r="B18" s="67" t="s">
        <v>135</v>
      </c>
      <c r="C18" s="60" t="s">
        <v>206</v>
      </c>
      <c r="D18" s="16" t="s">
        <v>207</v>
      </c>
      <c r="E18" s="97">
        <v>1</v>
      </c>
      <c r="F18" s="149" t="s">
        <v>447</v>
      </c>
      <c r="G18" s="151" t="s">
        <v>448</v>
      </c>
    </row>
    <row r="19" spans="1:7" ht="56.25">
      <c r="A19" s="14">
        <v>14</v>
      </c>
      <c r="B19" s="65" t="s">
        <v>45</v>
      </c>
      <c r="C19" s="68" t="s">
        <v>46</v>
      </c>
      <c r="D19" s="19" t="s">
        <v>208</v>
      </c>
      <c r="E19" s="97">
        <v>1</v>
      </c>
      <c r="F19" s="149" t="s">
        <v>408</v>
      </c>
      <c r="G19" s="149" t="s">
        <v>409</v>
      </c>
    </row>
    <row r="20" spans="1:7" ht="18.75">
      <c r="A20" s="161" t="s">
        <v>27</v>
      </c>
      <c r="B20" s="161"/>
      <c r="C20" s="69"/>
      <c r="D20" s="69"/>
      <c r="E20" s="70">
        <f>E19+E18+E17+E16+E15+E14+E13+E12+E11+E10+E9+E8+E7+E6</f>
        <v>13</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F4:F5"/>
    <mergeCell ref="G4:G5"/>
    <mergeCell ref="D4:D5"/>
    <mergeCell ref="A20:B20"/>
    <mergeCell ref="A1:G1"/>
    <mergeCell ref="A3:G3"/>
    <mergeCell ref="A4:A5"/>
    <mergeCell ref="B4:B5"/>
    <mergeCell ref="C4:C5"/>
    <mergeCell ref="E4:E5"/>
    <mergeCell ref="D2:E2"/>
    <mergeCell ref="A2:C2"/>
    <mergeCell ref="F2:G2"/>
  </mergeCells>
  <printOptions horizontalCentered="1"/>
  <pageMargins left="0.74803149606299213" right="0.70866141732283472" top="0.74803149606299213" bottom="0.74803149606299213" header="0.31496062992125984" footer="0.31496062992125984"/>
  <pageSetup paperSize="5" scale="50" orientation="portrait" r:id="rId1"/>
</worksheet>
</file>

<file path=xl/worksheets/sheet2.xml><?xml version="1.0" encoding="utf-8"?>
<worksheet xmlns="http://schemas.openxmlformats.org/spreadsheetml/2006/main" xmlns:r="http://schemas.openxmlformats.org/officeDocument/2006/relationships">
  <dimension ref="A1:I20"/>
  <sheetViews>
    <sheetView view="pageBreakPreview" topLeftCell="A12" zoomScale="60" workbookViewId="0">
      <selection activeCell="D2" sqref="D2:E2"/>
    </sheetView>
  </sheetViews>
  <sheetFormatPr defaultRowHeight="15"/>
  <cols>
    <col min="1" max="1" width="6" customWidth="1"/>
    <col min="2" max="2" width="25.5703125" customWidth="1"/>
    <col min="3" max="3" width="28" customWidth="1"/>
    <col min="4" max="4" width="17" customWidth="1"/>
    <col min="5" max="5" width="18.28515625" customWidth="1"/>
    <col min="6" max="6" width="16.85546875" customWidth="1"/>
    <col min="7" max="7" width="13.85546875" customWidth="1"/>
    <col min="8" max="8" width="21.85546875" customWidth="1"/>
    <col min="9" max="9" width="14.42578125" customWidth="1"/>
  </cols>
  <sheetData>
    <row r="1" spans="1:9" ht="23.25">
      <c r="A1" s="170" t="s">
        <v>284</v>
      </c>
      <c r="B1" s="170"/>
      <c r="C1" s="170"/>
      <c r="D1" s="170"/>
      <c r="E1" s="170"/>
      <c r="F1" s="170"/>
      <c r="G1" s="170"/>
      <c r="H1" s="170"/>
      <c r="I1" s="170"/>
    </row>
    <row r="2" spans="1:9" s="4" customFormat="1" ht="15.75">
      <c r="A2" s="180" t="s">
        <v>476</v>
      </c>
      <c r="B2" s="180"/>
      <c r="C2" s="180"/>
      <c r="D2" s="181" t="s">
        <v>477</v>
      </c>
      <c r="E2" s="181"/>
      <c r="F2" s="182" t="s">
        <v>283</v>
      </c>
      <c r="G2" s="183"/>
      <c r="H2" s="183"/>
      <c r="I2" s="184"/>
    </row>
    <row r="3" spans="1:9" ht="23.25">
      <c r="A3" s="171" t="s">
        <v>29</v>
      </c>
      <c r="B3" s="171"/>
      <c r="C3" s="171"/>
      <c r="D3" s="171"/>
      <c r="E3" s="171"/>
      <c r="F3" s="171"/>
      <c r="G3" s="171"/>
      <c r="H3" s="171"/>
      <c r="I3" s="171"/>
    </row>
    <row r="4" spans="1:9" ht="15" customHeight="1">
      <c r="A4" s="172" t="s">
        <v>6</v>
      </c>
      <c r="B4" s="172" t="s">
        <v>0</v>
      </c>
      <c r="C4" s="173" t="s">
        <v>287</v>
      </c>
      <c r="D4" s="173" t="s">
        <v>7</v>
      </c>
      <c r="E4" s="174" t="s">
        <v>136</v>
      </c>
      <c r="F4" s="175"/>
      <c r="G4" s="176" t="s">
        <v>94</v>
      </c>
      <c r="H4" s="176" t="s">
        <v>122</v>
      </c>
      <c r="I4" s="178" t="s">
        <v>3</v>
      </c>
    </row>
    <row r="5" spans="1:9" ht="106.5" customHeight="1">
      <c r="A5" s="172"/>
      <c r="B5" s="172"/>
      <c r="C5" s="173"/>
      <c r="D5" s="173"/>
      <c r="E5" s="91">
        <v>1</v>
      </c>
      <c r="F5" s="91">
        <v>0</v>
      </c>
      <c r="G5" s="177"/>
      <c r="H5" s="177"/>
      <c r="I5" s="179"/>
    </row>
    <row r="6" spans="1:9" ht="83.25" customHeight="1">
      <c r="A6" s="85">
        <v>1</v>
      </c>
      <c r="B6" s="3" t="s">
        <v>28</v>
      </c>
      <c r="C6" s="3" t="s">
        <v>137</v>
      </c>
      <c r="D6" s="45" t="s">
        <v>138</v>
      </c>
      <c r="E6" s="44" t="s">
        <v>267</v>
      </c>
      <c r="F6" s="44" t="s">
        <v>139</v>
      </c>
      <c r="G6" s="157">
        <v>1</v>
      </c>
      <c r="H6" s="92" t="s">
        <v>423</v>
      </c>
      <c r="I6" s="93" t="s">
        <v>424</v>
      </c>
    </row>
    <row r="7" spans="1:9" ht="112.5" customHeight="1">
      <c r="A7" s="85">
        <v>2</v>
      </c>
      <c r="B7" s="3" t="s">
        <v>140</v>
      </c>
      <c r="C7" s="3" t="s">
        <v>141</v>
      </c>
      <c r="D7" s="45" t="s">
        <v>142</v>
      </c>
      <c r="E7" s="44" t="s">
        <v>143</v>
      </c>
      <c r="F7" s="44" t="s">
        <v>144</v>
      </c>
      <c r="G7" s="157">
        <v>1</v>
      </c>
      <c r="H7" s="92" t="s">
        <v>425</v>
      </c>
      <c r="I7" s="93" t="s">
        <v>426</v>
      </c>
    </row>
    <row r="8" spans="1:9" ht="74.25" customHeight="1">
      <c r="A8" s="85">
        <v>3</v>
      </c>
      <c r="B8" s="3" t="s">
        <v>22</v>
      </c>
      <c r="C8" s="44" t="s">
        <v>145</v>
      </c>
      <c r="D8" s="44" t="s">
        <v>146</v>
      </c>
      <c r="E8" s="44" t="s">
        <v>147</v>
      </c>
      <c r="F8" s="44" t="s">
        <v>148</v>
      </c>
      <c r="G8" s="157">
        <v>1</v>
      </c>
      <c r="H8" s="92" t="s">
        <v>427</v>
      </c>
      <c r="I8" s="93"/>
    </row>
    <row r="9" spans="1:9" ht="144" customHeight="1">
      <c r="A9" s="85">
        <v>4</v>
      </c>
      <c r="B9" s="3" t="s">
        <v>268</v>
      </c>
      <c r="C9" s="44" t="s">
        <v>149</v>
      </c>
      <c r="D9" s="45" t="s">
        <v>150</v>
      </c>
      <c r="E9" s="44" t="s">
        <v>151</v>
      </c>
      <c r="F9" s="44" t="s">
        <v>152</v>
      </c>
      <c r="G9" s="157">
        <v>1</v>
      </c>
      <c r="H9" s="92" t="s">
        <v>428</v>
      </c>
      <c r="I9" s="93"/>
    </row>
    <row r="10" spans="1:9" ht="63">
      <c r="A10" s="85">
        <v>5</v>
      </c>
      <c r="B10" s="3" t="s">
        <v>30</v>
      </c>
      <c r="C10" s="45" t="s">
        <v>191</v>
      </c>
      <c r="D10" s="45" t="s">
        <v>153</v>
      </c>
      <c r="E10" s="44" t="s">
        <v>192</v>
      </c>
      <c r="F10" s="44" t="s">
        <v>269</v>
      </c>
      <c r="G10" s="157">
        <v>1</v>
      </c>
      <c r="H10" s="92" t="s">
        <v>429</v>
      </c>
      <c r="I10" s="93"/>
    </row>
    <row r="11" spans="1:9" ht="105">
      <c r="A11" s="85">
        <v>6</v>
      </c>
      <c r="B11" s="3" t="s">
        <v>31</v>
      </c>
      <c r="C11" s="45" t="s">
        <v>154</v>
      </c>
      <c r="D11" s="45" t="s">
        <v>155</v>
      </c>
      <c r="E11" s="44" t="s">
        <v>270</v>
      </c>
      <c r="F11" s="44" t="s">
        <v>156</v>
      </c>
      <c r="G11" s="157">
        <v>1</v>
      </c>
      <c r="H11" s="92" t="s">
        <v>430</v>
      </c>
      <c r="I11" s="93" t="s">
        <v>431</v>
      </c>
    </row>
    <row r="12" spans="1:9" ht="60">
      <c r="A12" s="85">
        <v>7</v>
      </c>
      <c r="B12" s="3" t="s">
        <v>47</v>
      </c>
      <c r="C12" s="44" t="s">
        <v>157</v>
      </c>
      <c r="D12" s="44" t="s">
        <v>158</v>
      </c>
      <c r="E12" s="44" t="s">
        <v>159</v>
      </c>
      <c r="F12" s="44" t="s">
        <v>160</v>
      </c>
      <c r="G12" s="158">
        <v>1</v>
      </c>
      <c r="H12" s="92" t="s">
        <v>432</v>
      </c>
      <c r="I12" s="93" t="s">
        <v>433</v>
      </c>
    </row>
    <row r="13" spans="1:9" ht="126.75" customHeight="1">
      <c r="A13" s="85">
        <v>8</v>
      </c>
      <c r="B13" s="3" t="s">
        <v>32</v>
      </c>
      <c r="C13" s="45" t="s">
        <v>23</v>
      </c>
      <c r="D13" s="45" t="s">
        <v>24</v>
      </c>
      <c r="E13" s="44" t="s">
        <v>161</v>
      </c>
      <c r="F13" s="44" t="s">
        <v>162</v>
      </c>
      <c r="G13" s="158">
        <v>1</v>
      </c>
      <c r="H13" s="92" t="s">
        <v>434</v>
      </c>
      <c r="I13" s="93" t="s">
        <v>435</v>
      </c>
    </row>
    <row r="14" spans="1:9" ht="76.5" customHeight="1">
      <c r="A14" s="85">
        <v>9</v>
      </c>
      <c r="B14" s="3" t="s">
        <v>33</v>
      </c>
      <c r="C14" s="45" t="s">
        <v>25</v>
      </c>
      <c r="D14" s="45" t="s">
        <v>26</v>
      </c>
      <c r="E14" s="44" t="s">
        <v>163</v>
      </c>
      <c r="F14" s="44" t="s">
        <v>164</v>
      </c>
      <c r="G14" s="158">
        <v>1</v>
      </c>
      <c r="H14" s="92" t="s">
        <v>436</v>
      </c>
      <c r="I14" s="93"/>
    </row>
    <row r="15" spans="1:9" ht="107.25" customHeight="1">
      <c r="A15" s="85">
        <v>10</v>
      </c>
      <c r="B15" s="3" t="s">
        <v>271</v>
      </c>
      <c r="C15" s="45" t="s">
        <v>272</v>
      </c>
      <c r="D15" s="44" t="s">
        <v>273</v>
      </c>
      <c r="E15" s="44" t="s">
        <v>165</v>
      </c>
      <c r="F15" s="44" t="s">
        <v>166</v>
      </c>
      <c r="G15" s="158">
        <v>1</v>
      </c>
      <c r="H15" s="92" t="s">
        <v>437</v>
      </c>
      <c r="I15" s="93"/>
    </row>
    <row r="16" spans="1:9" ht="90">
      <c r="A16" s="85">
        <v>11</v>
      </c>
      <c r="B16" s="3" t="s">
        <v>92</v>
      </c>
      <c r="C16" s="45" t="s">
        <v>167</v>
      </c>
      <c r="D16" s="44" t="s">
        <v>168</v>
      </c>
      <c r="E16" s="44" t="s">
        <v>274</v>
      </c>
      <c r="F16" s="44" t="s">
        <v>169</v>
      </c>
      <c r="G16" s="158">
        <v>1</v>
      </c>
      <c r="H16" s="92" t="s">
        <v>438</v>
      </c>
      <c r="I16" s="93"/>
    </row>
    <row r="17" spans="1:9" ht="75">
      <c r="A17" s="86">
        <v>12</v>
      </c>
      <c r="B17" s="3" t="s">
        <v>170</v>
      </c>
      <c r="C17" s="45" t="s">
        <v>193</v>
      </c>
      <c r="D17" s="44" t="s">
        <v>194</v>
      </c>
      <c r="E17" s="44" t="s">
        <v>195</v>
      </c>
      <c r="F17" s="87" t="s">
        <v>275</v>
      </c>
      <c r="G17" s="158">
        <v>1</v>
      </c>
      <c r="H17" s="92" t="s">
        <v>439</v>
      </c>
      <c r="I17" s="93" t="s">
        <v>440</v>
      </c>
    </row>
    <row r="18" spans="1:9" ht="63">
      <c r="A18" s="88">
        <v>13</v>
      </c>
      <c r="B18" s="89" t="s">
        <v>196</v>
      </c>
      <c r="C18" s="89" t="s">
        <v>276</v>
      </c>
      <c r="D18" s="89" t="s">
        <v>277</v>
      </c>
      <c r="E18" s="90" t="s">
        <v>278</v>
      </c>
      <c r="F18" s="89" t="s">
        <v>197</v>
      </c>
      <c r="G18" s="158">
        <v>1</v>
      </c>
      <c r="H18" s="156" t="s">
        <v>441</v>
      </c>
      <c r="I18" s="94"/>
    </row>
    <row r="19" spans="1:9" ht="22.5" customHeight="1">
      <c r="A19" s="168" t="s">
        <v>27</v>
      </c>
      <c r="B19" s="169"/>
      <c r="C19" s="9"/>
      <c r="D19" s="9"/>
      <c r="E19" s="9"/>
      <c r="F19" s="9"/>
      <c r="G19" s="71">
        <f>G18+G17+G16+G15+G14+G13+G12+G11+G10+G9+G8+G7+G6</f>
        <v>13</v>
      </c>
      <c r="H19" s="9"/>
      <c r="I19" s="9"/>
    </row>
    <row r="20" spans="1:9">
      <c r="A20" s="1"/>
      <c r="B20" s="1"/>
      <c r="C20" s="1"/>
      <c r="D20" s="1"/>
      <c r="E20" s="1"/>
      <c r="F20" s="1"/>
      <c r="G20" s="1"/>
      <c r="H20" s="1"/>
      <c r="I20" s="1"/>
    </row>
  </sheetData>
  <sheetProtection password="EDD3" sheet="1" formatCells="0" formatColumns="0" formatRows="0" selectLockedCells="1"/>
  <mergeCells count="14">
    <mergeCell ref="A19:B19"/>
    <mergeCell ref="A1:I1"/>
    <mergeCell ref="A3:I3"/>
    <mergeCell ref="A4:A5"/>
    <mergeCell ref="B4:B5"/>
    <mergeCell ref="C4:C5"/>
    <mergeCell ref="D4:D5"/>
    <mergeCell ref="E4:F4"/>
    <mergeCell ref="G4:G5"/>
    <mergeCell ref="H4:H5"/>
    <mergeCell ref="I4:I5"/>
    <mergeCell ref="A2:C2"/>
    <mergeCell ref="D2:E2"/>
    <mergeCell ref="F2:I2"/>
  </mergeCells>
  <pageMargins left="0.70866141732283472" right="0.70866141732283472" top="0.74803149606299213" bottom="0.74803149606299213" header="0.31496062992125984" footer="0.31496062992125984"/>
  <pageSetup paperSize="5" scale="55" orientation="portrait" r:id="rId1"/>
</worksheet>
</file>

<file path=xl/worksheets/sheet3.xml><?xml version="1.0" encoding="utf-8"?>
<worksheet xmlns="http://schemas.openxmlformats.org/spreadsheetml/2006/main" xmlns:r="http://schemas.openxmlformats.org/officeDocument/2006/relationships">
  <dimension ref="A1:IU57"/>
  <sheetViews>
    <sheetView zoomScale="44" zoomScaleNormal="44" workbookViewId="0">
      <selection activeCell="F2" sqref="F2:G2"/>
    </sheetView>
  </sheetViews>
  <sheetFormatPr defaultRowHeight="15.75"/>
  <cols>
    <col min="1" max="1" width="10.7109375" style="10" customWidth="1"/>
    <col min="2" max="2" width="35" style="4" customWidth="1"/>
    <col min="3" max="3" width="10.85546875" style="4" customWidth="1"/>
    <col min="4" max="4" width="17.28515625" style="4" customWidth="1"/>
    <col min="5" max="5" width="12.140625" style="4" customWidth="1"/>
    <col min="6" max="6" width="36.42578125" style="4" customWidth="1"/>
    <col min="7" max="7" width="44.5703125" style="4" customWidth="1"/>
    <col min="8" max="8" width="32.42578125" style="4" customWidth="1"/>
    <col min="9" max="9" width="29.5703125" style="4" customWidth="1"/>
    <col min="10" max="10" width="41.28515625" style="4" customWidth="1"/>
    <col min="11" max="11" width="12.140625" style="4" customWidth="1"/>
    <col min="12" max="12" width="55.28515625" style="4" customWidth="1"/>
    <col min="13" max="16384" width="9.140625" style="4"/>
  </cols>
  <sheetData>
    <row r="1" spans="1:14" ht="22.5">
      <c r="A1" s="188" t="s">
        <v>393</v>
      </c>
      <c r="B1" s="189"/>
      <c r="C1" s="189"/>
      <c r="D1" s="189"/>
      <c r="E1" s="189"/>
      <c r="F1" s="189"/>
      <c r="G1" s="189"/>
      <c r="H1" s="189"/>
      <c r="I1" s="189"/>
      <c r="J1" s="189"/>
      <c r="K1" s="189"/>
      <c r="L1" s="189"/>
    </row>
    <row r="2" spans="1:14" s="84" customFormat="1" ht="18.75">
      <c r="A2" s="190" t="s">
        <v>476</v>
      </c>
      <c r="B2" s="191"/>
      <c r="C2" s="191"/>
      <c r="D2" s="191"/>
      <c r="E2" s="192"/>
      <c r="F2" s="193" t="s">
        <v>477</v>
      </c>
      <c r="G2" s="194"/>
      <c r="H2" s="193" t="s">
        <v>283</v>
      </c>
      <c r="I2" s="195"/>
      <c r="J2" s="195"/>
      <c r="K2" s="195"/>
      <c r="L2" s="194"/>
    </row>
    <row r="3" spans="1:14" s="6" customFormat="1" ht="21" customHeight="1">
      <c r="A3" s="196" t="s">
        <v>71</v>
      </c>
      <c r="B3" s="197"/>
      <c r="C3" s="197"/>
      <c r="D3" s="197"/>
      <c r="E3" s="197"/>
      <c r="F3" s="197"/>
      <c r="G3" s="197"/>
      <c r="H3" s="197"/>
      <c r="I3" s="197"/>
      <c r="J3" s="197"/>
      <c r="K3" s="197"/>
      <c r="L3" s="197"/>
      <c r="M3" s="5"/>
      <c r="N3" s="5"/>
    </row>
    <row r="4" spans="1:14" s="6" customFormat="1" ht="37.5" customHeight="1">
      <c r="A4" s="198" t="s">
        <v>6</v>
      </c>
      <c r="B4" s="198" t="s">
        <v>0</v>
      </c>
      <c r="C4" s="199" t="s">
        <v>67</v>
      </c>
      <c r="D4" s="76" t="s">
        <v>14</v>
      </c>
      <c r="E4" s="199" t="s">
        <v>1</v>
      </c>
      <c r="F4" s="199" t="s">
        <v>2</v>
      </c>
      <c r="G4" s="199" t="s">
        <v>7</v>
      </c>
      <c r="H4" s="199" t="s">
        <v>17</v>
      </c>
      <c r="I4" s="199"/>
      <c r="J4" s="199"/>
      <c r="K4" s="200" t="s">
        <v>8</v>
      </c>
      <c r="L4" s="200" t="s">
        <v>122</v>
      </c>
      <c r="M4" s="5"/>
      <c r="N4" s="5"/>
    </row>
    <row r="5" spans="1:14" s="6" customFormat="1" ht="141.75" hidden="1" customHeight="1">
      <c r="A5" s="198" t="s">
        <v>9</v>
      </c>
      <c r="B5" s="198"/>
      <c r="C5" s="199"/>
      <c r="D5" s="77"/>
      <c r="E5" s="199"/>
      <c r="F5" s="199"/>
      <c r="G5" s="199"/>
      <c r="H5" s="117" t="s">
        <v>10</v>
      </c>
      <c r="I5" s="117" t="s">
        <v>11</v>
      </c>
      <c r="J5" s="117" t="s">
        <v>12</v>
      </c>
      <c r="K5" s="201"/>
      <c r="L5" s="201"/>
      <c r="M5" s="7"/>
      <c r="N5" s="7"/>
    </row>
    <row r="6" spans="1:14" s="6" customFormat="1" ht="17.25" customHeight="1">
      <c r="A6" s="53"/>
      <c r="B6" s="53"/>
      <c r="C6" s="54"/>
      <c r="D6" s="11"/>
      <c r="E6" s="54"/>
      <c r="F6" s="54"/>
      <c r="G6" s="54"/>
      <c r="H6" s="78">
        <v>1</v>
      </c>
      <c r="I6" s="78">
        <v>2</v>
      </c>
      <c r="J6" s="78">
        <v>3</v>
      </c>
      <c r="K6" s="202"/>
      <c r="L6" s="202"/>
      <c r="M6" s="7"/>
      <c r="N6" s="7"/>
    </row>
    <row r="7" spans="1:14" s="29" customFormat="1" ht="17.25" customHeight="1">
      <c r="A7" s="203" t="s">
        <v>74</v>
      </c>
      <c r="B7" s="204"/>
      <c r="C7" s="204"/>
      <c r="D7" s="204"/>
      <c r="E7" s="204"/>
      <c r="F7" s="204"/>
      <c r="G7" s="204"/>
      <c r="H7" s="204"/>
      <c r="I7" s="204"/>
      <c r="J7" s="204"/>
      <c r="K7" s="204"/>
      <c r="L7" s="205"/>
      <c r="M7" s="28"/>
      <c r="N7" s="28"/>
    </row>
    <row r="8" spans="1:14" ht="17.25" customHeight="1">
      <c r="A8" s="185" t="s">
        <v>13</v>
      </c>
      <c r="B8" s="186"/>
      <c r="C8" s="186"/>
      <c r="D8" s="186"/>
      <c r="E8" s="186"/>
      <c r="F8" s="186"/>
      <c r="G8" s="187"/>
      <c r="H8" s="55"/>
      <c r="I8" s="55"/>
      <c r="J8" s="55"/>
      <c r="K8" s="55"/>
      <c r="L8" s="55"/>
      <c r="M8" s="7"/>
      <c r="N8" s="7"/>
    </row>
    <row r="9" spans="1:14" s="6" customFormat="1" ht="152.25" customHeight="1">
      <c r="A9" s="119">
        <v>1</v>
      </c>
      <c r="B9" s="18" t="s">
        <v>95</v>
      </c>
      <c r="C9" s="18" t="s">
        <v>101</v>
      </c>
      <c r="D9" s="18" t="s">
        <v>125</v>
      </c>
      <c r="E9" s="98"/>
      <c r="F9" s="22" t="s">
        <v>245</v>
      </c>
      <c r="G9" s="23" t="s">
        <v>96</v>
      </c>
      <c r="H9" s="18" t="s">
        <v>220</v>
      </c>
      <c r="I9" s="18" t="s">
        <v>246</v>
      </c>
      <c r="J9" s="13" t="s">
        <v>247</v>
      </c>
      <c r="K9" s="106">
        <v>2</v>
      </c>
      <c r="L9" s="152" t="s">
        <v>470</v>
      </c>
      <c r="M9" s="7"/>
      <c r="N9" s="7"/>
    </row>
    <row r="10" spans="1:14" s="6" customFormat="1" ht="168.75">
      <c r="A10" s="119">
        <v>2</v>
      </c>
      <c r="B10" s="52" t="s">
        <v>248</v>
      </c>
      <c r="C10" s="18" t="s">
        <v>100</v>
      </c>
      <c r="D10" s="13" t="s">
        <v>212</v>
      </c>
      <c r="E10" s="98"/>
      <c r="F10" s="22" t="s">
        <v>221</v>
      </c>
      <c r="G10" s="23" t="s">
        <v>97</v>
      </c>
      <c r="H10" s="23" t="s">
        <v>98</v>
      </c>
      <c r="I10" s="23" t="s">
        <v>99</v>
      </c>
      <c r="J10" s="22" t="s">
        <v>213</v>
      </c>
      <c r="K10" s="106">
        <v>2</v>
      </c>
      <c r="L10" s="103" t="s">
        <v>464</v>
      </c>
      <c r="M10" s="7"/>
      <c r="N10" s="7"/>
    </row>
    <row r="11" spans="1:14" s="6" customFormat="1" ht="154.5" customHeight="1">
      <c r="A11" s="119">
        <v>3</v>
      </c>
      <c r="B11" s="31" t="s">
        <v>102</v>
      </c>
      <c r="C11" s="18" t="s">
        <v>100</v>
      </c>
      <c r="D11" s="32">
        <v>1</v>
      </c>
      <c r="E11" s="98"/>
      <c r="F11" s="23" t="s">
        <v>249</v>
      </c>
      <c r="G11" s="23" t="s">
        <v>131</v>
      </c>
      <c r="H11" s="23" t="s">
        <v>330</v>
      </c>
      <c r="I11" s="23" t="s">
        <v>331</v>
      </c>
      <c r="J11" s="23" t="s">
        <v>332</v>
      </c>
      <c r="K11" s="107">
        <v>2</v>
      </c>
      <c r="L11" s="103" t="s">
        <v>471</v>
      </c>
      <c r="M11" s="7"/>
      <c r="N11" s="7"/>
    </row>
    <row r="12" spans="1:14" s="6" customFormat="1" ht="184.5" customHeight="1">
      <c r="A12" s="119">
        <v>4</v>
      </c>
      <c r="B12" s="31" t="s">
        <v>290</v>
      </c>
      <c r="C12" s="18" t="s">
        <v>100</v>
      </c>
      <c r="D12" s="33" t="s">
        <v>123</v>
      </c>
      <c r="E12" s="99"/>
      <c r="F12" s="23" t="s">
        <v>333</v>
      </c>
      <c r="G12" s="22" t="s">
        <v>250</v>
      </c>
      <c r="H12" s="13" t="s">
        <v>334</v>
      </c>
      <c r="I12" s="13" t="s">
        <v>335</v>
      </c>
      <c r="J12" s="13" t="s">
        <v>336</v>
      </c>
      <c r="K12" s="108">
        <v>2</v>
      </c>
      <c r="L12" s="146" t="s">
        <v>465</v>
      </c>
      <c r="M12" s="7"/>
      <c r="N12" s="7"/>
    </row>
    <row r="13" spans="1:14" s="48" customFormat="1" ht="129.75" customHeight="1">
      <c r="A13" s="120">
        <v>5</v>
      </c>
      <c r="B13" s="15" t="s">
        <v>291</v>
      </c>
      <c r="C13" s="13" t="s">
        <v>286</v>
      </c>
      <c r="D13" s="43" t="s">
        <v>123</v>
      </c>
      <c r="E13" s="100"/>
      <c r="F13" s="13" t="s">
        <v>292</v>
      </c>
      <c r="G13" s="15" t="s">
        <v>214</v>
      </c>
      <c r="H13" s="15" t="s">
        <v>337</v>
      </c>
      <c r="I13" s="15" t="s">
        <v>338</v>
      </c>
      <c r="J13" s="15" t="s">
        <v>339</v>
      </c>
      <c r="K13" s="142"/>
      <c r="L13" s="143"/>
      <c r="M13" s="47"/>
      <c r="N13" s="47"/>
    </row>
    <row r="14" spans="1:14" s="6" customFormat="1" ht="131.25" customHeight="1">
      <c r="A14" s="120">
        <v>6</v>
      </c>
      <c r="B14" s="15" t="s">
        <v>222</v>
      </c>
      <c r="C14" s="13" t="s">
        <v>114</v>
      </c>
      <c r="D14" s="43" t="s">
        <v>171</v>
      </c>
      <c r="E14" s="101"/>
      <c r="F14" s="13" t="s">
        <v>266</v>
      </c>
      <c r="G14" s="15" t="s">
        <v>172</v>
      </c>
      <c r="H14" s="15" t="s">
        <v>340</v>
      </c>
      <c r="I14" s="15" t="s">
        <v>341</v>
      </c>
      <c r="J14" s="15" t="s">
        <v>342</v>
      </c>
      <c r="K14" s="109">
        <v>2</v>
      </c>
      <c r="L14" s="99" t="s">
        <v>466</v>
      </c>
      <c r="M14" s="7"/>
      <c r="N14" s="7"/>
    </row>
    <row r="15" spans="1:14" s="26" customFormat="1" ht="179.25" customHeight="1">
      <c r="A15" s="121">
        <v>7</v>
      </c>
      <c r="B15" s="18" t="s">
        <v>293</v>
      </c>
      <c r="C15" s="18" t="s">
        <v>100</v>
      </c>
      <c r="D15" s="43" t="s">
        <v>294</v>
      </c>
      <c r="E15" s="98"/>
      <c r="F15" s="18" t="s">
        <v>223</v>
      </c>
      <c r="G15" s="18" t="s">
        <v>224</v>
      </c>
      <c r="H15" s="18" t="s">
        <v>343</v>
      </c>
      <c r="I15" s="18" t="s">
        <v>344</v>
      </c>
      <c r="J15" s="18" t="s">
        <v>345</v>
      </c>
      <c r="K15" s="110">
        <v>2</v>
      </c>
      <c r="L15" s="99" t="s">
        <v>474</v>
      </c>
      <c r="M15" s="25"/>
      <c r="N15" s="25"/>
    </row>
    <row r="16" spans="1:14" ht="151.5" customHeight="1">
      <c r="A16" s="121">
        <v>8</v>
      </c>
      <c r="B16" s="18" t="s">
        <v>51</v>
      </c>
      <c r="C16" s="18" t="s">
        <v>100</v>
      </c>
      <c r="D16" s="34"/>
      <c r="E16" s="102"/>
      <c r="F16" s="18" t="s">
        <v>173</v>
      </c>
      <c r="G16" s="18" t="s">
        <v>132</v>
      </c>
      <c r="H16" s="23" t="s">
        <v>225</v>
      </c>
      <c r="I16" s="23" t="s">
        <v>226</v>
      </c>
      <c r="J16" s="23" t="s">
        <v>227</v>
      </c>
      <c r="K16" s="111">
        <v>2</v>
      </c>
      <c r="L16" s="144" t="s">
        <v>475</v>
      </c>
      <c r="M16" s="8"/>
      <c r="N16" s="8"/>
    </row>
    <row r="17" spans="1:255" ht="22.5" customHeight="1">
      <c r="A17" s="209" t="s">
        <v>75</v>
      </c>
      <c r="B17" s="210"/>
      <c r="C17" s="210"/>
      <c r="D17" s="210"/>
      <c r="E17" s="210"/>
      <c r="F17" s="210"/>
      <c r="G17" s="210"/>
      <c r="H17" s="210"/>
      <c r="I17" s="210"/>
      <c r="J17" s="210"/>
      <c r="K17" s="210"/>
      <c r="L17" s="211"/>
      <c r="M17" s="8"/>
      <c r="N17" s="8"/>
    </row>
    <row r="18" spans="1:255" ht="106.5" customHeight="1">
      <c r="A18" s="121">
        <v>9</v>
      </c>
      <c r="B18" s="19" t="s">
        <v>228</v>
      </c>
      <c r="C18" s="18" t="s">
        <v>100</v>
      </c>
      <c r="D18" s="13" t="s">
        <v>108</v>
      </c>
      <c r="E18" s="103" t="s">
        <v>38</v>
      </c>
      <c r="F18" s="23" t="s">
        <v>103</v>
      </c>
      <c r="G18" s="22" t="s">
        <v>105</v>
      </c>
      <c r="H18" s="23" t="s">
        <v>104</v>
      </c>
      <c r="I18" s="18" t="s">
        <v>106</v>
      </c>
      <c r="J18" s="18" t="s">
        <v>107</v>
      </c>
      <c r="K18" s="112">
        <v>3</v>
      </c>
      <c r="L18" s="150" t="s">
        <v>410</v>
      </c>
      <c r="M18" s="8"/>
      <c r="N18" s="8"/>
    </row>
    <row r="19" spans="1:255" s="40" customFormat="1" ht="111" customHeight="1">
      <c r="A19" s="122">
        <v>10</v>
      </c>
      <c r="B19" s="38" t="s">
        <v>295</v>
      </c>
      <c r="C19" s="18" t="s">
        <v>100</v>
      </c>
      <c r="D19" s="18" t="s">
        <v>229</v>
      </c>
      <c r="E19" s="99"/>
      <c r="F19" s="18" t="s">
        <v>296</v>
      </c>
      <c r="G19" s="18" t="s">
        <v>297</v>
      </c>
      <c r="H19" s="18" t="s">
        <v>346</v>
      </c>
      <c r="I19" s="18" t="s">
        <v>347</v>
      </c>
      <c r="J19" s="18" t="s">
        <v>348</v>
      </c>
      <c r="K19" s="109">
        <v>2</v>
      </c>
      <c r="L19" s="99" t="s">
        <v>467</v>
      </c>
      <c r="M19" s="46"/>
      <c r="N19" s="46"/>
    </row>
    <row r="20" spans="1:255" s="40" customFormat="1" ht="146.25" customHeight="1">
      <c r="A20" s="122">
        <v>11</v>
      </c>
      <c r="B20" s="15" t="s">
        <v>298</v>
      </c>
      <c r="C20" s="13" t="s">
        <v>100</v>
      </c>
      <c r="D20" s="13" t="s">
        <v>299</v>
      </c>
      <c r="E20" s="99"/>
      <c r="F20" s="13" t="s">
        <v>300</v>
      </c>
      <c r="G20" s="13" t="s">
        <v>230</v>
      </c>
      <c r="H20" s="13" t="s">
        <v>349</v>
      </c>
      <c r="I20" s="13" t="s">
        <v>350</v>
      </c>
      <c r="J20" s="13" t="s">
        <v>351</v>
      </c>
      <c r="K20" s="109">
        <v>2</v>
      </c>
      <c r="L20" s="99" t="s">
        <v>442</v>
      </c>
      <c r="M20" s="46"/>
      <c r="N20" s="46"/>
    </row>
    <row r="21" spans="1:255" s="37" customFormat="1" ht="95.25" customHeight="1">
      <c r="A21" s="123">
        <v>12</v>
      </c>
      <c r="B21" s="18" t="s">
        <v>301</v>
      </c>
      <c r="C21" s="18" t="s">
        <v>259</v>
      </c>
      <c r="D21" s="33" t="s">
        <v>123</v>
      </c>
      <c r="E21" s="98"/>
      <c r="F21" s="18" t="s">
        <v>302</v>
      </c>
      <c r="G21" s="18" t="s">
        <v>303</v>
      </c>
      <c r="H21" s="18" t="s">
        <v>352</v>
      </c>
      <c r="I21" s="18" t="s">
        <v>353</v>
      </c>
      <c r="J21" s="18" t="s">
        <v>354</v>
      </c>
      <c r="K21" s="153"/>
      <c r="L21" s="154"/>
      <c r="M21" s="36"/>
      <c r="N21" s="36"/>
    </row>
    <row r="22" spans="1:255" ht="75">
      <c r="A22" s="121">
        <v>13</v>
      </c>
      <c r="B22" s="13" t="s">
        <v>304</v>
      </c>
      <c r="C22" s="18" t="s">
        <v>259</v>
      </c>
      <c r="D22" s="13" t="s">
        <v>109</v>
      </c>
      <c r="E22" s="103"/>
      <c r="F22" s="23" t="s">
        <v>305</v>
      </c>
      <c r="G22" s="13" t="s">
        <v>110</v>
      </c>
      <c r="H22" s="18" t="s">
        <v>355</v>
      </c>
      <c r="I22" s="18" t="s">
        <v>356</v>
      </c>
      <c r="J22" s="18" t="s">
        <v>357</v>
      </c>
      <c r="K22" s="153"/>
      <c r="L22" s="155"/>
      <c r="M22" s="8"/>
      <c r="N22" s="8"/>
    </row>
    <row r="23" spans="1:255" ht="115.5" customHeight="1">
      <c r="A23" s="121">
        <v>14</v>
      </c>
      <c r="B23" s="13" t="s">
        <v>306</v>
      </c>
      <c r="C23" s="18" t="s">
        <v>100</v>
      </c>
      <c r="D23" s="43" t="s">
        <v>307</v>
      </c>
      <c r="E23" s="103"/>
      <c r="F23" s="18" t="s">
        <v>308</v>
      </c>
      <c r="G23" s="18" t="s">
        <v>309</v>
      </c>
      <c r="H23" s="18" t="s">
        <v>358</v>
      </c>
      <c r="I23" s="18" t="s">
        <v>359</v>
      </c>
      <c r="J23" s="18" t="s">
        <v>360</v>
      </c>
      <c r="K23" s="110">
        <v>2</v>
      </c>
      <c r="L23" s="103" t="s">
        <v>468</v>
      </c>
      <c r="M23" s="8"/>
      <c r="N23" s="8"/>
    </row>
    <row r="24" spans="1:255" s="50" customFormat="1" ht="116.25" customHeight="1">
      <c r="A24" s="124">
        <v>15</v>
      </c>
      <c r="B24" s="15" t="s">
        <v>311</v>
      </c>
      <c r="C24" s="13" t="s">
        <v>100</v>
      </c>
      <c r="D24" s="43" t="s">
        <v>310</v>
      </c>
      <c r="E24" s="104"/>
      <c r="F24" s="13" t="s">
        <v>312</v>
      </c>
      <c r="G24" s="13" t="s">
        <v>231</v>
      </c>
      <c r="H24" s="13" t="s">
        <v>361</v>
      </c>
      <c r="I24" s="13" t="s">
        <v>362</v>
      </c>
      <c r="J24" s="13" t="s">
        <v>363</v>
      </c>
      <c r="K24" s="109">
        <v>2</v>
      </c>
      <c r="L24" s="99" t="s">
        <v>411</v>
      </c>
      <c r="M24" s="49"/>
      <c r="N24" s="49"/>
    </row>
    <row r="25" spans="1:255" s="50" customFormat="1" ht="63" customHeight="1">
      <c r="A25" s="124">
        <v>16</v>
      </c>
      <c r="B25" s="15" t="s">
        <v>280</v>
      </c>
      <c r="C25" s="13" t="s">
        <v>100</v>
      </c>
      <c r="D25" s="43" t="s">
        <v>313</v>
      </c>
      <c r="E25" s="104"/>
      <c r="F25" s="13" t="s">
        <v>314</v>
      </c>
      <c r="G25" s="13" t="s">
        <v>316</v>
      </c>
      <c r="H25" s="13" t="s">
        <v>315</v>
      </c>
      <c r="I25" s="13" t="s">
        <v>317</v>
      </c>
      <c r="J25" s="13" t="s">
        <v>318</v>
      </c>
      <c r="K25" s="109">
        <v>2</v>
      </c>
      <c r="L25" s="104" t="s">
        <v>412</v>
      </c>
      <c r="M25" s="49"/>
      <c r="N25" s="49"/>
    </row>
    <row r="26" spans="1:255" s="6" customFormat="1" ht="93.75">
      <c r="A26" s="121">
        <v>17</v>
      </c>
      <c r="B26" s="13" t="s">
        <v>175</v>
      </c>
      <c r="C26" s="13" t="s">
        <v>114</v>
      </c>
      <c r="D26" s="13" t="s">
        <v>279</v>
      </c>
      <c r="E26" s="103"/>
      <c r="F26" s="13" t="s">
        <v>176</v>
      </c>
      <c r="G26" s="13" t="s">
        <v>177</v>
      </c>
      <c r="H26" s="13" t="s">
        <v>178</v>
      </c>
      <c r="I26" s="13" t="s">
        <v>179</v>
      </c>
      <c r="J26" s="13" t="s">
        <v>180</v>
      </c>
      <c r="K26" s="110">
        <v>2</v>
      </c>
      <c r="L26" s="103" t="s">
        <v>469</v>
      </c>
    </row>
    <row r="27" spans="1:255" ht="18.75">
      <c r="A27" s="212" t="s">
        <v>4</v>
      </c>
      <c r="B27" s="213"/>
      <c r="C27" s="213"/>
      <c r="D27" s="213"/>
      <c r="E27" s="213"/>
      <c r="F27" s="213"/>
      <c r="G27" s="213"/>
      <c r="H27" s="213"/>
      <c r="I27" s="213"/>
      <c r="J27" s="213"/>
      <c r="K27" s="213"/>
      <c r="L27" s="214"/>
    </row>
    <row r="28" spans="1:255" s="40" customFormat="1" ht="94.5" customHeight="1">
      <c r="A28" s="125">
        <v>18</v>
      </c>
      <c r="B28" s="18" t="s">
        <v>253</v>
      </c>
      <c r="C28" s="18" t="s">
        <v>100</v>
      </c>
      <c r="D28" s="18" t="s">
        <v>111</v>
      </c>
      <c r="E28" s="138" t="s">
        <v>38</v>
      </c>
      <c r="F28" s="18" t="s">
        <v>232</v>
      </c>
      <c r="G28" s="18" t="s">
        <v>124</v>
      </c>
      <c r="H28" s="18" t="s">
        <v>364</v>
      </c>
      <c r="I28" s="18" t="s">
        <v>365</v>
      </c>
      <c r="J28" s="18" t="s">
        <v>366</v>
      </c>
      <c r="K28" s="110">
        <v>2</v>
      </c>
      <c r="L28" s="99" t="s">
        <v>449</v>
      </c>
    </row>
    <row r="29" spans="1:255" s="40" customFormat="1" ht="93.75" customHeight="1">
      <c r="A29" s="125">
        <v>19</v>
      </c>
      <c r="B29" s="18" t="s">
        <v>113</v>
      </c>
      <c r="C29" s="18" t="s">
        <v>114</v>
      </c>
      <c r="D29" s="18" t="s">
        <v>118</v>
      </c>
      <c r="E29" s="98"/>
      <c r="F29" s="18" t="s">
        <v>238</v>
      </c>
      <c r="G29" s="18" t="s">
        <v>126</v>
      </c>
      <c r="H29" s="18" t="s">
        <v>367</v>
      </c>
      <c r="I29" s="18" t="s">
        <v>368</v>
      </c>
      <c r="J29" s="18" t="s">
        <v>369</v>
      </c>
      <c r="K29" s="110">
        <v>2</v>
      </c>
      <c r="L29" s="99" t="s">
        <v>418</v>
      </c>
      <c r="M29" s="215"/>
      <c r="N29" s="215"/>
      <c r="O29" s="215"/>
      <c r="P29" s="215"/>
      <c r="Q29" s="215"/>
      <c r="R29" s="215"/>
      <c r="S29" s="215"/>
      <c r="T29" s="215"/>
      <c r="U29" s="215"/>
      <c r="V29" s="215"/>
      <c r="W29" s="216"/>
      <c r="X29" s="206"/>
      <c r="Y29" s="207"/>
      <c r="Z29" s="207"/>
      <c r="AA29" s="207"/>
      <c r="AB29" s="207"/>
      <c r="AC29" s="207"/>
      <c r="AD29" s="207"/>
      <c r="AE29" s="207"/>
      <c r="AF29" s="207"/>
      <c r="AG29" s="207"/>
      <c r="AH29" s="207"/>
      <c r="AI29" s="208"/>
      <c r="AJ29" s="206"/>
      <c r="AK29" s="207"/>
      <c r="AL29" s="207"/>
      <c r="AM29" s="207"/>
      <c r="AN29" s="207"/>
      <c r="AO29" s="207"/>
      <c r="AP29" s="207"/>
      <c r="AQ29" s="207"/>
      <c r="AR29" s="207"/>
      <c r="AS29" s="207"/>
      <c r="AT29" s="207"/>
      <c r="AU29" s="208"/>
      <c r="AV29" s="206"/>
      <c r="AW29" s="207"/>
      <c r="AX29" s="207"/>
      <c r="AY29" s="207"/>
      <c r="AZ29" s="207"/>
      <c r="BA29" s="207"/>
      <c r="BB29" s="207"/>
      <c r="BC29" s="207"/>
      <c r="BD29" s="207"/>
      <c r="BE29" s="207"/>
      <c r="BF29" s="207"/>
      <c r="BG29" s="208"/>
      <c r="BH29" s="206"/>
      <c r="BI29" s="207"/>
      <c r="BJ29" s="207"/>
      <c r="BK29" s="207"/>
      <c r="BL29" s="207"/>
      <c r="BM29" s="207"/>
      <c r="BN29" s="207"/>
      <c r="BO29" s="207"/>
      <c r="BP29" s="207"/>
      <c r="BQ29" s="207"/>
      <c r="BR29" s="207"/>
      <c r="BS29" s="208"/>
      <c r="BT29" s="206"/>
      <c r="BU29" s="207"/>
      <c r="BV29" s="207"/>
      <c r="BW29" s="207"/>
      <c r="BX29" s="207"/>
      <c r="BY29" s="207"/>
      <c r="BZ29" s="207"/>
      <c r="CA29" s="207"/>
      <c r="CB29" s="207"/>
      <c r="CC29" s="207"/>
      <c r="CD29" s="207"/>
      <c r="CE29" s="208"/>
      <c r="CF29" s="206"/>
      <c r="CG29" s="207"/>
      <c r="CH29" s="207"/>
      <c r="CI29" s="207"/>
      <c r="CJ29" s="207"/>
      <c r="CK29" s="207"/>
      <c r="CL29" s="207"/>
      <c r="CM29" s="207"/>
      <c r="CN29" s="207"/>
      <c r="CO29" s="207"/>
      <c r="CP29" s="207"/>
      <c r="CQ29" s="208"/>
      <c r="CR29" s="206"/>
      <c r="CS29" s="207"/>
      <c r="CT29" s="207"/>
      <c r="CU29" s="207"/>
      <c r="CV29" s="207"/>
      <c r="CW29" s="207"/>
      <c r="CX29" s="207"/>
      <c r="CY29" s="207"/>
      <c r="CZ29" s="207"/>
      <c r="DA29" s="207"/>
      <c r="DB29" s="207"/>
      <c r="DC29" s="208"/>
      <c r="DD29" s="206"/>
      <c r="DE29" s="207"/>
      <c r="DF29" s="207"/>
      <c r="DG29" s="207"/>
      <c r="DH29" s="207"/>
      <c r="DI29" s="207"/>
      <c r="DJ29" s="207"/>
      <c r="DK29" s="207"/>
      <c r="DL29" s="207"/>
      <c r="DM29" s="207"/>
      <c r="DN29" s="207"/>
      <c r="DO29" s="208"/>
      <c r="DP29" s="206"/>
      <c r="DQ29" s="207"/>
      <c r="DR29" s="207"/>
      <c r="DS29" s="207"/>
      <c r="DT29" s="207"/>
      <c r="DU29" s="207"/>
      <c r="DV29" s="207"/>
      <c r="DW29" s="207"/>
      <c r="DX29" s="207"/>
      <c r="DY29" s="207"/>
      <c r="DZ29" s="207"/>
      <c r="EA29" s="208"/>
      <c r="EB29" s="206"/>
      <c r="EC29" s="207"/>
      <c r="ED29" s="207"/>
      <c r="EE29" s="207"/>
      <c r="EF29" s="207"/>
      <c r="EG29" s="207"/>
      <c r="EH29" s="207"/>
      <c r="EI29" s="207"/>
      <c r="EJ29" s="207"/>
      <c r="EK29" s="207"/>
      <c r="EL29" s="207"/>
      <c r="EM29" s="208"/>
      <c r="EN29" s="206"/>
      <c r="EO29" s="207"/>
      <c r="EP29" s="207"/>
      <c r="EQ29" s="207"/>
      <c r="ER29" s="207"/>
      <c r="ES29" s="207"/>
      <c r="ET29" s="207"/>
      <c r="EU29" s="207"/>
      <c r="EV29" s="207"/>
      <c r="EW29" s="207"/>
      <c r="EX29" s="207"/>
      <c r="EY29" s="208"/>
      <c r="EZ29" s="206"/>
      <c r="FA29" s="207"/>
      <c r="FB29" s="207"/>
      <c r="FC29" s="207"/>
      <c r="FD29" s="207"/>
      <c r="FE29" s="207"/>
      <c r="FF29" s="207"/>
      <c r="FG29" s="207"/>
      <c r="FH29" s="207"/>
      <c r="FI29" s="207"/>
      <c r="FJ29" s="207"/>
      <c r="FK29" s="208"/>
      <c r="FL29" s="206"/>
      <c r="FM29" s="207"/>
      <c r="FN29" s="207"/>
      <c r="FO29" s="207"/>
      <c r="FP29" s="207"/>
      <c r="FQ29" s="207"/>
      <c r="FR29" s="207"/>
      <c r="FS29" s="207"/>
      <c r="FT29" s="207"/>
      <c r="FU29" s="207"/>
      <c r="FV29" s="207"/>
      <c r="FW29" s="208"/>
      <c r="FX29" s="206"/>
      <c r="FY29" s="207"/>
      <c r="FZ29" s="207"/>
      <c r="GA29" s="207"/>
      <c r="GB29" s="207"/>
      <c r="GC29" s="207"/>
      <c r="GD29" s="207"/>
      <c r="GE29" s="207"/>
      <c r="GF29" s="207"/>
      <c r="GG29" s="207"/>
      <c r="GH29" s="207"/>
      <c r="GI29" s="208"/>
      <c r="GJ29" s="206"/>
      <c r="GK29" s="207"/>
      <c r="GL29" s="207"/>
      <c r="GM29" s="207"/>
      <c r="GN29" s="207"/>
      <c r="GO29" s="207"/>
      <c r="GP29" s="207"/>
      <c r="GQ29" s="207"/>
      <c r="GR29" s="207"/>
      <c r="GS29" s="207"/>
      <c r="GT29" s="207"/>
      <c r="GU29" s="208"/>
      <c r="GV29" s="206"/>
      <c r="GW29" s="207"/>
      <c r="GX29" s="207"/>
      <c r="GY29" s="207"/>
      <c r="GZ29" s="207"/>
      <c r="HA29" s="207"/>
      <c r="HB29" s="207"/>
      <c r="HC29" s="207"/>
      <c r="HD29" s="207"/>
      <c r="HE29" s="207"/>
      <c r="HF29" s="207"/>
      <c r="HG29" s="208"/>
      <c r="HH29" s="206"/>
      <c r="HI29" s="207"/>
      <c r="HJ29" s="207"/>
      <c r="HK29" s="207"/>
      <c r="HL29" s="207"/>
      <c r="HM29" s="207"/>
      <c r="HN29" s="207"/>
      <c r="HO29" s="207"/>
      <c r="HP29" s="207"/>
      <c r="HQ29" s="207"/>
      <c r="HR29" s="207"/>
      <c r="HS29" s="208"/>
      <c r="HT29" s="206"/>
      <c r="HU29" s="207"/>
      <c r="HV29" s="207"/>
      <c r="HW29" s="207"/>
      <c r="HX29" s="207"/>
      <c r="HY29" s="207"/>
      <c r="HZ29" s="207"/>
      <c r="IA29" s="207"/>
      <c r="IB29" s="207"/>
      <c r="IC29" s="207"/>
      <c r="ID29" s="207"/>
      <c r="IE29" s="208"/>
      <c r="IF29" s="206"/>
      <c r="IG29" s="207"/>
      <c r="IH29" s="207"/>
      <c r="II29" s="207"/>
      <c r="IJ29" s="207"/>
      <c r="IK29" s="207"/>
      <c r="IL29" s="207"/>
      <c r="IM29" s="207"/>
      <c r="IN29" s="207"/>
      <c r="IO29" s="207"/>
      <c r="IP29" s="207"/>
      <c r="IQ29" s="208"/>
      <c r="IR29" s="206"/>
      <c r="IS29" s="207"/>
      <c r="IT29" s="207"/>
      <c r="IU29" s="207"/>
    </row>
    <row r="30" spans="1:255" s="40" customFormat="1" ht="131.25">
      <c r="A30" s="119">
        <v>20</v>
      </c>
      <c r="B30" s="13" t="s">
        <v>181</v>
      </c>
      <c r="C30" s="13" t="s">
        <v>114</v>
      </c>
      <c r="D30" s="13" t="s">
        <v>182</v>
      </c>
      <c r="E30" s="105"/>
      <c r="F30" s="13" t="s">
        <v>183</v>
      </c>
      <c r="G30" s="13" t="s">
        <v>184</v>
      </c>
      <c r="H30" s="13" t="s">
        <v>370</v>
      </c>
      <c r="I30" s="13" t="s">
        <v>371</v>
      </c>
      <c r="J30" s="13" t="s">
        <v>372</v>
      </c>
      <c r="K30" s="110">
        <v>2</v>
      </c>
      <c r="L30" s="99" t="s">
        <v>453</v>
      </c>
    </row>
    <row r="31" spans="1:255" s="40" customFormat="1" ht="112.5">
      <c r="A31" s="119">
        <v>21</v>
      </c>
      <c r="B31" s="13" t="s">
        <v>185</v>
      </c>
      <c r="C31" s="13" t="s">
        <v>114</v>
      </c>
      <c r="D31" s="13" t="s">
        <v>186</v>
      </c>
      <c r="E31" s="105"/>
      <c r="F31" s="13" t="s">
        <v>187</v>
      </c>
      <c r="G31" s="13" t="s">
        <v>188</v>
      </c>
      <c r="H31" s="13" t="s">
        <v>234</v>
      </c>
      <c r="I31" s="13" t="s">
        <v>189</v>
      </c>
      <c r="J31" s="13" t="s">
        <v>190</v>
      </c>
      <c r="K31" s="110">
        <v>2</v>
      </c>
      <c r="L31" s="99" t="s">
        <v>419</v>
      </c>
    </row>
    <row r="32" spans="1:255" s="42" customFormat="1" ht="132" hidden="1" customHeight="1">
      <c r="A32" s="126">
        <v>18</v>
      </c>
      <c r="B32" s="23" t="s">
        <v>235</v>
      </c>
      <c r="C32" s="18" t="s">
        <v>100</v>
      </c>
      <c r="D32" s="23" t="s">
        <v>236</v>
      </c>
      <c r="E32" s="41"/>
      <c r="F32" s="23" t="s">
        <v>130</v>
      </c>
      <c r="G32" s="23" t="s">
        <v>237</v>
      </c>
      <c r="H32" s="23" t="s">
        <v>115</v>
      </c>
      <c r="I32" s="23" t="s">
        <v>117</v>
      </c>
      <c r="J32" s="23" t="s">
        <v>116</v>
      </c>
      <c r="K32" s="81"/>
      <c r="L32" s="127"/>
    </row>
    <row r="33" spans="1:12" ht="18.75">
      <c r="A33" s="221" t="s">
        <v>76</v>
      </c>
      <c r="B33" s="222"/>
      <c r="C33" s="222"/>
      <c r="D33" s="222"/>
      <c r="E33" s="222"/>
      <c r="F33" s="222"/>
      <c r="G33" s="222"/>
      <c r="H33" s="56"/>
      <c r="I33" s="56"/>
      <c r="J33" s="56"/>
      <c r="K33" s="81"/>
      <c r="L33" s="128"/>
    </row>
    <row r="34" spans="1:12" s="40" customFormat="1" ht="75">
      <c r="A34" s="125">
        <v>22</v>
      </c>
      <c r="B34" s="23" t="s">
        <v>93</v>
      </c>
      <c r="C34" s="18" t="s">
        <v>100</v>
      </c>
      <c r="D34" s="126"/>
      <c r="E34" s="98"/>
      <c r="F34" s="18" t="s">
        <v>112</v>
      </c>
      <c r="G34" s="18" t="s">
        <v>233</v>
      </c>
      <c r="H34" s="18" t="s">
        <v>39</v>
      </c>
      <c r="I34" s="18" t="s">
        <v>373</v>
      </c>
      <c r="J34" s="18" t="s">
        <v>374</v>
      </c>
      <c r="K34" s="110">
        <v>1</v>
      </c>
      <c r="L34" s="99" t="s">
        <v>450</v>
      </c>
    </row>
    <row r="35" spans="1:12" s="6" customFormat="1" ht="79.5" customHeight="1">
      <c r="A35" s="121">
        <v>23</v>
      </c>
      <c r="B35" s="13" t="s">
        <v>56</v>
      </c>
      <c r="C35" s="18" t="s">
        <v>100</v>
      </c>
      <c r="D35" s="13" t="s">
        <v>174</v>
      </c>
      <c r="E35" s="105"/>
      <c r="F35" s="13" t="s">
        <v>58</v>
      </c>
      <c r="G35" s="13" t="s">
        <v>40</v>
      </c>
      <c r="H35" s="13" t="s">
        <v>319</v>
      </c>
      <c r="I35" s="13" t="s">
        <v>320</v>
      </c>
      <c r="J35" s="13" t="s">
        <v>321</v>
      </c>
      <c r="K35" s="110">
        <v>2</v>
      </c>
      <c r="L35" s="103" t="s">
        <v>451</v>
      </c>
    </row>
    <row r="36" spans="1:12" ht="18.75">
      <c r="A36" s="219" t="s">
        <v>5</v>
      </c>
      <c r="B36" s="220"/>
      <c r="C36" s="220"/>
      <c r="D36" s="220"/>
      <c r="E36" s="57"/>
      <c r="F36" s="57"/>
      <c r="G36" s="57"/>
      <c r="H36" s="57"/>
      <c r="I36" s="57"/>
      <c r="J36" s="57"/>
      <c r="K36" s="81"/>
      <c r="L36" s="129"/>
    </row>
    <row r="37" spans="1:12" ht="112.5">
      <c r="A37" s="119">
        <v>24</v>
      </c>
      <c r="B37" s="13" t="s">
        <v>127</v>
      </c>
      <c r="C37" s="18" t="s">
        <v>100</v>
      </c>
      <c r="D37" s="13"/>
      <c r="E37" s="103"/>
      <c r="F37" s="16" t="s">
        <v>57</v>
      </c>
      <c r="G37" s="16" t="s">
        <v>15</v>
      </c>
      <c r="H37" s="16" t="s">
        <v>119</v>
      </c>
      <c r="I37" s="16" t="s">
        <v>37</v>
      </c>
      <c r="J37" s="16" t="s">
        <v>19</v>
      </c>
      <c r="K37" s="110">
        <v>2</v>
      </c>
      <c r="L37" s="146" t="s">
        <v>413</v>
      </c>
    </row>
    <row r="38" spans="1:12" s="50" customFormat="1" ht="171.75" customHeight="1">
      <c r="A38" s="119">
        <v>25</v>
      </c>
      <c r="B38" s="13" t="s">
        <v>21</v>
      </c>
      <c r="C38" s="18" t="s">
        <v>100</v>
      </c>
      <c r="D38" s="12" t="s">
        <v>120</v>
      </c>
      <c r="E38" s="103" t="s">
        <v>38</v>
      </c>
      <c r="F38" s="13" t="s">
        <v>66</v>
      </c>
      <c r="G38" s="13" t="s">
        <v>239</v>
      </c>
      <c r="H38" s="13" t="s">
        <v>375</v>
      </c>
      <c r="I38" s="13" t="s">
        <v>376</v>
      </c>
      <c r="J38" s="13" t="s">
        <v>377</v>
      </c>
      <c r="K38" s="110">
        <v>2</v>
      </c>
      <c r="L38" s="147" t="s">
        <v>454</v>
      </c>
    </row>
    <row r="39" spans="1:12" s="35" customFormat="1" ht="18.75">
      <c r="A39" s="131" t="s">
        <v>20</v>
      </c>
      <c r="B39" s="51"/>
      <c r="C39" s="51"/>
      <c r="D39" s="51"/>
      <c r="E39" s="51"/>
      <c r="F39" s="51"/>
      <c r="G39" s="51"/>
      <c r="H39" s="51"/>
      <c r="I39" s="51"/>
      <c r="J39" s="51"/>
      <c r="K39" s="81"/>
      <c r="L39" s="132"/>
    </row>
    <row r="40" spans="1:12" s="35" customFormat="1" ht="129" customHeight="1">
      <c r="A40" s="39">
        <v>26</v>
      </c>
      <c r="B40" s="13" t="s">
        <v>215</v>
      </c>
      <c r="C40" s="18" t="s">
        <v>100</v>
      </c>
      <c r="D40" s="18"/>
      <c r="E40" s="99"/>
      <c r="F40" s="19" t="s">
        <v>211</v>
      </c>
      <c r="G40" s="19" t="s">
        <v>240</v>
      </c>
      <c r="H40" s="19" t="s">
        <v>378</v>
      </c>
      <c r="I40" s="19" t="s">
        <v>379</v>
      </c>
      <c r="J40" s="19" t="s">
        <v>380</v>
      </c>
      <c r="K40" s="110">
        <v>2</v>
      </c>
      <c r="L40" s="144" t="s">
        <v>420</v>
      </c>
    </row>
    <row r="41" spans="1:12" ht="75">
      <c r="A41" s="39">
        <v>27</v>
      </c>
      <c r="B41" s="18" t="s">
        <v>48</v>
      </c>
      <c r="C41" s="18" t="s">
        <v>100</v>
      </c>
      <c r="D41" s="18"/>
      <c r="E41" s="99"/>
      <c r="F41" s="23" t="s">
        <v>128</v>
      </c>
      <c r="G41" s="19" t="s">
        <v>241</v>
      </c>
      <c r="H41" s="18" t="s">
        <v>381</v>
      </c>
      <c r="I41" s="18" t="s">
        <v>382</v>
      </c>
      <c r="J41" s="18" t="s">
        <v>383</v>
      </c>
      <c r="K41" s="110">
        <v>2</v>
      </c>
      <c r="L41" s="159" t="s">
        <v>473</v>
      </c>
    </row>
    <row r="42" spans="1:12" ht="18.75">
      <c r="A42" s="219" t="s">
        <v>36</v>
      </c>
      <c r="B42" s="220"/>
      <c r="C42" s="220"/>
      <c r="D42" s="220"/>
      <c r="E42" s="116"/>
      <c r="F42" s="116"/>
      <c r="G42" s="116"/>
      <c r="H42" s="116"/>
      <c r="I42" s="116"/>
      <c r="J42" s="116"/>
      <c r="K42" s="81"/>
      <c r="L42" s="129"/>
    </row>
    <row r="43" spans="1:12" ht="79.5" customHeight="1">
      <c r="A43" s="39">
        <v>28</v>
      </c>
      <c r="B43" s="17" t="s">
        <v>18</v>
      </c>
      <c r="C43" s="18" t="s">
        <v>100</v>
      </c>
      <c r="D43" s="129"/>
      <c r="E43" s="130"/>
      <c r="F43" s="12" t="s">
        <v>242</v>
      </c>
      <c r="G43" s="12" t="s">
        <v>68</v>
      </c>
      <c r="H43" s="13" t="s">
        <v>384</v>
      </c>
      <c r="I43" s="13" t="s">
        <v>385</v>
      </c>
      <c r="J43" s="13" t="s">
        <v>386</v>
      </c>
      <c r="K43" s="110">
        <v>2</v>
      </c>
      <c r="L43" s="146" t="s">
        <v>421</v>
      </c>
    </row>
    <row r="44" spans="1:12" s="6" customFormat="1" ht="75" customHeight="1">
      <c r="A44" s="39">
        <v>29</v>
      </c>
      <c r="B44" s="17" t="s">
        <v>49</v>
      </c>
      <c r="C44" s="18" t="s">
        <v>100</v>
      </c>
      <c r="D44" s="129"/>
      <c r="E44" s="130"/>
      <c r="F44" s="22" t="s">
        <v>52</v>
      </c>
      <c r="G44" s="22" t="s">
        <v>216</v>
      </c>
      <c r="H44" s="13" t="s">
        <v>396</v>
      </c>
      <c r="I44" s="13" t="s">
        <v>397</v>
      </c>
      <c r="J44" s="13" t="s">
        <v>395</v>
      </c>
      <c r="K44" s="110">
        <v>2</v>
      </c>
      <c r="L44" s="146" t="s">
        <v>452</v>
      </c>
    </row>
    <row r="45" spans="1:12" ht="90.75" customHeight="1">
      <c r="A45" s="39">
        <v>30</v>
      </c>
      <c r="B45" s="13" t="s">
        <v>129</v>
      </c>
      <c r="C45" s="18" t="s">
        <v>100</v>
      </c>
      <c r="D45" s="133"/>
      <c r="E45" s="105"/>
      <c r="F45" s="13" t="s">
        <v>54</v>
      </c>
      <c r="G45" s="22" t="s">
        <v>243</v>
      </c>
      <c r="H45" s="13" t="s">
        <v>387</v>
      </c>
      <c r="I45" s="13" t="s">
        <v>388</v>
      </c>
      <c r="J45" s="13" t="s">
        <v>389</v>
      </c>
      <c r="K45" s="110">
        <v>2</v>
      </c>
      <c r="L45" s="146" t="s">
        <v>422</v>
      </c>
    </row>
    <row r="46" spans="1:12" ht="99" customHeight="1">
      <c r="A46" s="39">
        <v>31</v>
      </c>
      <c r="B46" s="13" t="s">
        <v>16</v>
      </c>
      <c r="C46" s="18" t="s">
        <v>100</v>
      </c>
      <c r="D46" s="129"/>
      <c r="E46" s="130"/>
      <c r="F46" s="12" t="s">
        <v>121</v>
      </c>
      <c r="G46" s="22" t="s">
        <v>244</v>
      </c>
      <c r="H46" s="22" t="s">
        <v>59</v>
      </c>
      <c r="I46" s="22" t="s">
        <v>60</v>
      </c>
      <c r="J46" s="22" t="s">
        <v>61</v>
      </c>
      <c r="K46" s="110">
        <v>2</v>
      </c>
      <c r="L46" s="146" t="s">
        <v>414</v>
      </c>
    </row>
    <row r="47" spans="1:12" ht="91.5" customHeight="1">
      <c r="A47" s="39">
        <v>32</v>
      </c>
      <c r="B47" s="21" t="s">
        <v>55</v>
      </c>
      <c r="C47" s="18" t="s">
        <v>100</v>
      </c>
      <c r="D47" s="129"/>
      <c r="E47" s="130"/>
      <c r="F47" s="13" t="s">
        <v>50</v>
      </c>
      <c r="G47" s="12" t="s">
        <v>62</v>
      </c>
      <c r="H47" s="13" t="s">
        <v>390</v>
      </c>
      <c r="I47" s="13" t="s">
        <v>391</v>
      </c>
      <c r="J47" s="13" t="s">
        <v>392</v>
      </c>
      <c r="K47" s="110">
        <v>1</v>
      </c>
      <c r="L47" s="145" t="s">
        <v>415</v>
      </c>
    </row>
    <row r="48" spans="1:12" ht="18.75">
      <c r="A48" s="134"/>
      <c r="B48" s="75" t="s">
        <v>78</v>
      </c>
      <c r="C48" s="75"/>
      <c r="D48" s="75"/>
      <c r="E48" s="75"/>
      <c r="F48" s="58"/>
      <c r="G48" s="58"/>
      <c r="H48" s="58"/>
      <c r="I48" s="217" t="s">
        <v>80</v>
      </c>
      <c r="J48" s="217"/>
      <c r="K48" s="79">
        <f>K31+K30+K29+K34+K28+K26+K35+K25+K24+K23+K22+K21+K20+K19+K18+K16+K15+K14+K13+K12+K11+K10+K9</f>
        <v>40</v>
      </c>
      <c r="L48" s="9"/>
    </row>
    <row r="49" spans="1:12" ht="18.75">
      <c r="A49" s="134"/>
      <c r="B49" s="75" t="s">
        <v>79</v>
      </c>
      <c r="C49" s="75"/>
      <c r="D49" s="75"/>
      <c r="E49" s="75"/>
      <c r="F49" s="58"/>
      <c r="G49" s="58"/>
      <c r="H49" s="58"/>
      <c r="I49" s="217" t="s">
        <v>81</v>
      </c>
      <c r="J49" s="217"/>
      <c r="K49" s="79">
        <f>K47+K46+K45+K44+K43+K41+K40+K38+K37</f>
        <v>17</v>
      </c>
      <c r="L49" s="9"/>
    </row>
    <row r="50" spans="1:12" ht="23.25">
      <c r="B50" s="218" t="s">
        <v>72</v>
      </c>
      <c r="C50" s="218"/>
      <c r="D50" s="218"/>
      <c r="E50" s="218"/>
      <c r="F50" s="218"/>
      <c r="G50" s="218"/>
      <c r="H50" s="218"/>
      <c r="I50" s="218"/>
      <c r="J50" s="218"/>
      <c r="K50" s="135">
        <f>K49+K48</f>
        <v>57</v>
      </c>
    </row>
    <row r="57" spans="1:12" ht="21.75" customHeight="1"/>
  </sheetData>
  <sheetProtection password="EDD3" sheet="1" formatCells="0" formatColumns="0" formatRows="0" selectLockedCells="1"/>
  <mergeCells count="45">
    <mergeCell ref="I49:J49"/>
    <mergeCell ref="B50:J50"/>
    <mergeCell ref="BH29:BS29"/>
    <mergeCell ref="BT29:CE29"/>
    <mergeCell ref="A36:D36"/>
    <mergeCell ref="A42:D42"/>
    <mergeCell ref="A33:G33"/>
    <mergeCell ref="HH29:HS29"/>
    <mergeCell ref="HT29:IE29"/>
    <mergeCell ref="I48:J48"/>
    <mergeCell ref="IF29:IQ29"/>
    <mergeCell ref="IR29:IU29"/>
    <mergeCell ref="EB29:EM29"/>
    <mergeCell ref="EN29:EY29"/>
    <mergeCell ref="EZ29:FK29"/>
    <mergeCell ref="FL29:FW29"/>
    <mergeCell ref="FX29:GI29"/>
    <mergeCell ref="CR29:DC29"/>
    <mergeCell ref="DD29:DO29"/>
    <mergeCell ref="DP29:EA29"/>
    <mergeCell ref="AV29:BG29"/>
    <mergeCell ref="GV29:HG29"/>
    <mergeCell ref="GJ29:GU29"/>
    <mergeCell ref="CF29:CQ29"/>
    <mergeCell ref="A17:L17"/>
    <mergeCell ref="A27:L27"/>
    <mergeCell ref="M29:W29"/>
    <mergeCell ref="X29:AI29"/>
    <mergeCell ref="AJ29:AU29"/>
    <mergeCell ref="A8:G8"/>
    <mergeCell ref="A1:L1"/>
    <mergeCell ref="A2:E2"/>
    <mergeCell ref="F2:G2"/>
    <mergeCell ref="H2:L2"/>
    <mergeCell ref="A3:L3"/>
    <mergeCell ref="A4:A5"/>
    <mergeCell ref="B4:B5"/>
    <mergeCell ref="C4:C5"/>
    <mergeCell ref="E4:E5"/>
    <mergeCell ref="F4:F5"/>
    <mergeCell ref="G4:G5"/>
    <mergeCell ref="H4:J4"/>
    <mergeCell ref="K4:K6"/>
    <mergeCell ref="L4:L6"/>
    <mergeCell ref="A7:L7"/>
  </mergeCells>
  <pageMargins left="0.35433070866141736" right="0.31496062992125984" top="0.35433070866141736" bottom="0.35433070866141736" header="0.31496062992125984" footer="0.31496062992125984"/>
  <pageSetup paperSize="5" scale="50" orientation="landscape" verticalDpi="4294967293" r:id="rId1"/>
</worksheet>
</file>

<file path=xl/worksheets/sheet4.xml><?xml version="1.0" encoding="utf-8"?>
<worksheet xmlns="http://schemas.openxmlformats.org/spreadsheetml/2006/main" xmlns:r="http://schemas.openxmlformats.org/officeDocument/2006/relationships">
  <dimension ref="A1:H18"/>
  <sheetViews>
    <sheetView topLeftCell="A2" workbookViewId="0">
      <selection activeCell="F10" sqref="F10"/>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40" t="s">
        <v>265</v>
      </c>
      <c r="B1" s="240"/>
      <c r="C1" s="240"/>
      <c r="D1" s="240"/>
      <c r="E1" s="240"/>
      <c r="F1" s="240"/>
      <c r="G1" s="240"/>
      <c r="H1" s="240"/>
    </row>
    <row r="2" spans="1:8" s="83" customFormat="1" ht="12.75">
      <c r="A2" s="245" t="s">
        <v>281</v>
      </c>
      <c r="B2" s="245"/>
      <c r="C2" s="245"/>
      <c r="D2" s="246" t="s">
        <v>282</v>
      </c>
      <c r="E2" s="246"/>
      <c r="F2" s="238" t="s">
        <v>283</v>
      </c>
      <c r="G2" s="238"/>
      <c r="H2" s="238"/>
    </row>
    <row r="3" spans="1:8" ht="15" customHeight="1">
      <c r="A3" s="239" t="s">
        <v>73</v>
      </c>
      <c r="B3" s="239"/>
      <c r="C3" s="239"/>
      <c r="D3" s="239"/>
      <c r="E3" s="239"/>
      <c r="F3" s="239"/>
      <c r="G3" s="239"/>
      <c r="H3" s="239"/>
    </row>
    <row r="4" spans="1:8" s="1" customFormat="1" ht="43.5" customHeight="1">
      <c r="A4" s="24" t="s">
        <v>258</v>
      </c>
      <c r="B4" s="24" t="s">
        <v>64</v>
      </c>
      <c r="C4" s="24" t="s">
        <v>70</v>
      </c>
      <c r="D4" s="24" t="s">
        <v>65</v>
      </c>
      <c r="E4" s="24" t="s">
        <v>257</v>
      </c>
      <c r="F4" s="228" t="s">
        <v>256</v>
      </c>
      <c r="G4" s="241"/>
      <c r="H4" s="229"/>
    </row>
    <row r="5" spans="1:8" s="1" customFormat="1" ht="15.75">
      <c r="A5" s="242" t="s">
        <v>69</v>
      </c>
      <c r="B5" s="243"/>
      <c r="C5" s="243"/>
      <c r="D5" s="243"/>
      <c r="E5" s="243"/>
      <c r="F5" s="243"/>
      <c r="G5" s="243"/>
      <c r="H5" s="244"/>
    </row>
    <row r="6" spans="1:8" s="1" customFormat="1" ht="15" customHeight="1">
      <c r="A6" s="24">
        <v>1</v>
      </c>
      <c r="B6" s="27" t="s">
        <v>34</v>
      </c>
      <c r="C6" s="24">
        <v>14</v>
      </c>
      <c r="D6" s="24">
        <v>14</v>
      </c>
      <c r="E6" s="24">
        <v>11</v>
      </c>
      <c r="F6" s="225">
        <v>78.599999999999994</v>
      </c>
      <c r="G6" s="226"/>
      <c r="H6" s="227"/>
    </row>
    <row r="7" spans="1:8" s="1" customFormat="1">
      <c r="A7" s="24">
        <v>2</v>
      </c>
      <c r="B7" s="27" t="s">
        <v>63</v>
      </c>
      <c r="C7" s="24">
        <v>13</v>
      </c>
      <c r="D7" s="24">
        <v>13</v>
      </c>
      <c r="E7" s="24">
        <v>9</v>
      </c>
      <c r="F7" s="225">
        <v>69.2</v>
      </c>
      <c r="G7" s="226"/>
      <c r="H7" s="227"/>
    </row>
    <row r="8" spans="1:8" ht="15" customHeight="1">
      <c r="A8" s="232" t="s">
        <v>288</v>
      </c>
      <c r="B8" s="233"/>
      <c r="C8" s="233"/>
      <c r="D8" s="233"/>
      <c r="E8" s="233"/>
      <c r="F8" s="233"/>
      <c r="G8" s="233"/>
      <c r="H8" s="234"/>
    </row>
    <row r="9" spans="1:8" s="1" customFormat="1" ht="31.5" customHeight="1">
      <c r="A9" s="24"/>
      <c r="B9" s="24" t="s">
        <v>64</v>
      </c>
      <c r="C9" s="24" t="s">
        <v>65</v>
      </c>
      <c r="D9" s="24" t="s">
        <v>83</v>
      </c>
      <c r="E9" s="24" t="s">
        <v>84</v>
      </c>
      <c r="F9" s="24" t="s">
        <v>255</v>
      </c>
      <c r="G9" s="228" t="s">
        <v>3</v>
      </c>
      <c r="H9" s="229"/>
    </row>
    <row r="10" spans="1:8" s="1" customFormat="1">
      <c r="A10" s="24">
        <v>1</v>
      </c>
      <c r="B10" s="27" t="s">
        <v>34</v>
      </c>
      <c r="C10" s="24">
        <v>14</v>
      </c>
      <c r="D10" s="24">
        <f>'Org capacity'!E20</f>
        <v>13</v>
      </c>
      <c r="E10" s="30">
        <f>D10/C10*100</f>
        <v>92.857142857142861</v>
      </c>
      <c r="F10" s="114"/>
      <c r="G10" s="230"/>
      <c r="H10" s="231"/>
    </row>
    <row r="11" spans="1:8" s="1" customFormat="1">
      <c r="A11" s="24">
        <v>2</v>
      </c>
      <c r="B11" s="27" t="s">
        <v>63</v>
      </c>
      <c r="C11" s="24">
        <v>13</v>
      </c>
      <c r="D11" s="24">
        <f>'Finance '!G19</f>
        <v>13</v>
      </c>
      <c r="E11" s="30">
        <f>D11/C11*100</f>
        <v>100</v>
      </c>
      <c r="F11" s="114"/>
      <c r="G11" s="230"/>
      <c r="H11" s="231"/>
    </row>
    <row r="12" spans="1:8" ht="15" customHeight="1">
      <c r="A12" s="232" t="s">
        <v>285</v>
      </c>
      <c r="B12" s="233"/>
      <c r="C12" s="233"/>
      <c r="D12" s="233"/>
      <c r="E12" s="233"/>
      <c r="F12" s="233"/>
      <c r="G12" s="233"/>
      <c r="H12" s="234"/>
    </row>
    <row r="13" spans="1:8">
      <c r="A13" s="235" t="s">
        <v>85</v>
      </c>
      <c r="B13" s="236"/>
      <c r="C13" s="236"/>
      <c r="D13" s="236"/>
      <c r="E13" s="236"/>
      <c r="F13" s="236"/>
      <c r="G13" s="236"/>
      <c r="H13" s="237"/>
    </row>
    <row r="14" spans="1:8" ht="45">
      <c r="A14" s="72" t="s">
        <v>258</v>
      </c>
      <c r="B14" s="72" t="s">
        <v>64</v>
      </c>
      <c r="C14" s="72" t="s">
        <v>260</v>
      </c>
      <c r="D14" s="72" t="s">
        <v>65</v>
      </c>
      <c r="E14" s="72" t="s">
        <v>263</v>
      </c>
      <c r="F14" s="72" t="s">
        <v>261</v>
      </c>
      <c r="G14" s="72" t="s">
        <v>264</v>
      </c>
      <c r="H14" s="72" t="s">
        <v>262</v>
      </c>
    </row>
    <row r="15" spans="1:8" ht="15.75">
      <c r="A15" s="113">
        <v>1</v>
      </c>
      <c r="B15" s="73" t="s">
        <v>82</v>
      </c>
      <c r="C15" s="73">
        <v>18</v>
      </c>
      <c r="D15" s="73">
        <f>C15*3</f>
        <v>54</v>
      </c>
      <c r="E15" s="73">
        <f>D15*80/100</f>
        <v>43.2</v>
      </c>
      <c r="F15" s="80">
        <f>'Program Delivery'!K48</f>
        <v>40</v>
      </c>
      <c r="G15" s="74">
        <f>F15*80%</f>
        <v>32</v>
      </c>
      <c r="H15" s="82">
        <f>G15/E15*100</f>
        <v>74.074074074074076</v>
      </c>
    </row>
    <row r="16" spans="1:8" ht="15.75">
      <c r="A16" s="113">
        <v>2</v>
      </c>
      <c r="B16" s="73" t="s">
        <v>77</v>
      </c>
      <c r="C16" s="73">
        <v>9</v>
      </c>
      <c r="D16" s="73">
        <f>C16*3</f>
        <v>27</v>
      </c>
      <c r="E16" s="73">
        <f>D16*50/100</f>
        <v>13.5</v>
      </c>
      <c r="F16" s="80">
        <f>'Program Delivery'!K49</f>
        <v>17</v>
      </c>
      <c r="G16" s="74">
        <f>F16*50%</f>
        <v>8.5</v>
      </c>
      <c r="H16" s="82">
        <f>G16/E16*100</f>
        <v>62.962962962962962</v>
      </c>
    </row>
    <row r="17" spans="1:8" ht="15.75">
      <c r="A17" s="240" t="s">
        <v>72</v>
      </c>
      <c r="B17" s="240"/>
      <c r="C17" s="73">
        <f>SUM(C15:C16)</f>
        <v>27</v>
      </c>
      <c r="D17" s="73">
        <f>SUM(D15:D16)</f>
        <v>81</v>
      </c>
      <c r="E17" s="73">
        <f>SUM(E15:E16)</f>
        <v>56.7</v>
      </c>
      <c r="F17" s="73">
        <f>SUM(F15:F16)</f>
        <v>57</v>
      </c>
      <c r="G17" s="73">
        <f>SUM(G15:G16)</f>
        <v>40.5</v>
      </c>
      <c r="H17" s="82">
        <f>G17/E17*100</f>
        <v>71.428571428571431</v>
      </c>
    </row>
    <row r="18" spans="1:8" s="1" customFormat="1">
      <c r="A18" s="223" t="s">
        <v>329</v>
      </c>
      <c r="B18" s="223"/>
      <c r="C18" s="223"/>
      <c r="D18" s="224"/>
      <c r="E18" s="224"/>
      <c r="F18" s="224"/>
      <c r="G18" s="224"/>
      <c r="H18" s="224"/>
    </row>
  </sheetData>
  <sheetProtection password="EDD3" sheet="1" formatCells="0" formatColumns="0" formatRows="0" selectLockedCells="1"/>
  <mergeCells count="18">
    <mergeCell ref="F2:H2"/>
    <mergeCell ref="A3:H3"/>
    <mergeCell ref="A17:B17"/>
    <mergeCell ref="A1:H1"/>
    <mergeCell ref="F4:H4"/>
    <mergeCell ref="A5:H5"/>
    <mergeCell ref="F6:H6"/>
    <mergeCell ref="A2:C2"/>
    <mergeCell ref="D2:E2"/>
    <mergeCell ref="A18:C18"/>
    <mergeCell ref="D18:H18"/>
    <mergeCell ref="F7:H7"/>
    <mergeCell ref="G9:H9"/>
    <mergeCell ref="G10:H10"/>
    <mergeCell ref="G11:H11"/>
    <mergeCell ref="A12:H12"/>
    <mergeCell ref="A13:H13"/>
    <mergeCell ref="A8:H8"/>
  </mergeCells>
  <conditionalFormatting sqref="F10:F11">
    <cfRule type="cellIs" dxfId="6" priority="4" stopIfTrue="1" operator="greaterThan">
      <formula>69.99</formula>
    </cfRule>
  </conditionalFormatting>
  <pageMargins left="0.7" right="0.7" top="0.75" bottom="0.75" header="0.3" footer="0.3"/>
  <pageSetup scale="90" orientation="portrait" r:id="rId1"/>
</worksheet>
</file>

<file path=xl/worksheets/sheet5.xml><?xml version="1.0" encoding="utf-8"?>
<worksheet xmlns="http://schemas.openxmlformats.org/spreadsheetml/2006/main" xmlns:r="http://schemas.openxmlformats.org/officeDocument/2006/relationships">
  <dimension ref="A1:H18"/>
  <sheetViews>
    <sheetView tabSelected="1" workbookViewId="0">
      <selection activeCell="F10" sqref="F10"/>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47" t="s">
        <v>289</v>
      </c>
      <c r="B1" s="248"/>
      <c r="C1" s="248"/>
      <c r="D1" s="248"/>
      <c r="E1" s="248"/>
      <c r="F1" s="248"/>
      <c r="G1" s="248"/>
      <c r="H1" s="248"/>
    </row>
    <row r="2" spans="1:8" ht="15" customHeight="1">
      <c r="A2" s="256" t="s">
        <v>281</v>
      </c>
      <c r="B2" s="256"/>
      <c r="C2" s="256"/>
      <c r="D2" s="257" t="s">
        <v>282</v>
      </c>
      <c r="E2" s="257"/>
      <c r="F2" s="259" t="s">
        <v>283</v>
      </c>
      <c r="G2" s="260"/>
      <c r="H2" s="260"/>
    </row>
    <row r="3" spans="1:8" ht="20.25" customHeight="1">
      <c r="A3" s="251" t="s">
        <v>73</v>
      </c>
      <c r="B3" s="252"/>
      <c r="C3" s="252"/>
      <c r="D3" s="252"/>
      <c r="E3" s="252"/>
      <c r="F3" s="252"/>
      <c r="G3" s="252"/>
      <c r="H3" s="253"/>
    </row>
    <row r="4" spans="1:8" ht="30" customHeight="1">
      <c r="A4" s="24" t="s">
        <v>258</v>
      </c>
      <c r="B4" s="24" t="s">
        <v>64</v>
      </c>
      <c r="C4" s="24" t="s">
        <v>70</v>
      </c>
      <c r="D4" s="118" t="s">
        <v>65</v>
      </c>
      <c r="E4" s="24" t="s">
        <v>257</v>
      </c>
      <c r="F4" s="254" t="s">
        <v>256</v>
      </c>
      <c r="G4" s="254"/>
      <c r="H4" s="254"/>
    </row>
    <row r="5" spans="1:8" ht="15" customHeight="1">
      <c r="A5" s="255" t="s">
        <v>69</v>
      </c>
      <c r="B5" s="255"/>
      <c r="C5" s="255"/>
      <c r="D5" s="255"/>
      <c r="E5" s="255"/>
      <c r="F5" s="255"/>
      <c r="G5" s="255"/>
      <c r="H5" s="255"/>
    </row>
    <row r="6" spans="1:8" ht="15" customHeight="1">
      <c r="A6" s="24">
        <v>1</v>
      </c>
      <c r="B6" s="27" t="s">
        <v>34</v>
      </c>
      <c r="C6" s="24">
        <v>14</v>
      </c>
      <c r="D6" s="24">
        <v>14</v>
      </c>
      <c r="E6" s="24">
        <v>11</v>
      </c>
      <c r="F6" s="258" t="s">
        <v>327</v>
      </c>
      <c r="G6" s="258"/>
      <c r="H6" s="258"/>
    </row>
    <row r="7" spans="1:8">
      <c r="A7" s="24">
        <v>2</v>
      </c>
      <c r="B7" s="27" t="s">
        <v>63</v>
      </c>
      <c r="C7" s="24">
        <v>13</v>
      </c>
      <c r="D7" s="24">
        <v>13</v>
      </c>
      <c r="E7" s="24">
        <v>9</v>
      </c>
      <c r="F7" s="258" t="s">
        <v>328</v>
      </c>
      <c r="G7" s="258"/>
      <c r="H7" s="258"/>
    </row>
    <row r="8" spans="1:8" ht="15.75" customHeight="1">
      <c r="A8" s="239" t="s">
        <v>288</v>
      </c>
      <c r="B8" s="239"/>
      <c r="C8" s="239"/>
      <c r="D8" s="239"/>
      <c r="E8" s="239"/>
      <c r="F8" s="239"/>
      <c r="G8" s="239"/>
      <c r="H8" s="239"/>
    </row>
    <row r="9" spans="1:8" ht="30">
      <c r="A9" s="24"/>
      <c r="B9" s="24" t="s">
        <v>64</v>
      </c>
      <c r="C9" s="24" t="s">
        <v>65</v>
      </c>
      <c r="D9" s="24" t="s">
        <v>83</v>
      </c>
      <c r="E9" s="24" t="s">
        <v>84</v>
      </c>
      <c r="F9" s="24" t="s">
        <v>255</v>
      </c>
      <c r="G9" s="254" t="s">
        <v>3</v>
      </c>
      <c r="H9" s="254"/>
    </row>
    <row r="10" spans="1:8">
      <c r="A10" s="24">
        <v>1</v>
      </c>
      <c r="B10" s="27" t="s">
        <v>34</v>
      </c>
      <c r="C10" s="24">
        <v>14</v>
      </c>
      <c r="D10" s="24">
        <f>'Org capacity'!E20</f>
        <v>13</v>
      </c>
      <c r="E10" s="30">
        <f>D10/C10*100</f>
        <v>92.857142857142861</v>
      </c>
      <c r="F10" s="115"/>
      <c r="G10" s="249"/>
      <c r="H10" s="249"/>
    </row>
    <row r="11" spans="1:8">
      <c r="A11" s="24">
        <v>2</v>
      </c>
      <c r="B11" s="27" t="s">
        <v>63</v>
      </c>
      <c r="C11" s="24">
        <v>13</v>
      </c>
      <c r="D11" s="24">
        <f>'Finance '!G19</f>
        <v>13</v>
      </c>
      <c r="E11" s="30">
        <f>D11/C11*100</f>
        <v>100</v>
      </c>
      <c r="F11" s="115"/>
      <c r="G11" s="249"/>
      <c r="H11" s="249"/>
    </row>
    <row r="12" spans="1:8" ht="15" customHeight="1">
      <c r="A12" s="239" t="s">
        <v>285</v>
      </c>
      <c r="B12" s="239"/>
      <c r="C12" s="239"/>
      <c r="D12" s="239"/>
      <c r="E12" s="239"/>
      <c r="F12" s="239"/>
      <c r="G12" s="239"/>
      <c r="H12" s="239"/>
    </row>
    <row r="13" spans="1:8">
      <c r="A13" s="250" t="s">
        <v>85</v>
      </c>
      <c r="B13" s="250"/>
      <c r="C13" s="250"/>
      <c r="D13" s="250"/>
      <c r="E13" s="250"/>
      <c r="F13" s="250"/>
      <c r="G13" s="250"/>
      <c r="H13" s="250"/>
    </row>
    <row r="14" spans="1:8" ht="45">
      <c r="A14" s="72" t="s">
        <v>258</v>
      </c>
      <c r="B14" s="72" t="s">
        <v>64</v>
      </c>
      <c r="C14" s="72" t="s">
        <v>260</v>
      </c>
      <c r="D14" s="72" t="s">
        <v>65</v>
      </c>
      <c r="E14" s="72" t="s">
        <v>263</v>
      </c>
      <c r="F14" s="72" t="s">
        <v>261</v>
      </c>
      <c r="G14" s="72" t="s">
        <v>264</v>
      </c>
      <c r="H14" s="72" t="s">
        <v>262</v>
      </c>
    </row>
    <row r="15" spans="1:8" ht="15.75">
      <c r="A15" s="113">
        <v>1</v>
      </c>
      <c r="B15" s="73" t="s">
        <v>82</v>
      </c>
      <c r="C15" s="73">
        <v>20</v>
      </c>
      <c r="D15" s="73">
        <f>C15*3</f>
        <v>60</v>
      </c>
      <c r="E15" s="73">
        <f>D15*80/100</f>
        <v>48</v>
      </c>
      <c r="F15" s="80">
        <f>'Program Delivery'!K48</f>
        <v>40</v>
      </c>
      <c r="G15" s="74">
        <f>F15*80%</f>
        <v>32</v>
      </c>
      <c r="H15" s="82">
        <f>G15/E15*100</f>
        <v>66.666666666666657</v>
      </c>
    </row>
    <row r="16" spans="1:8" ht="15.75">
      <c r="A16" s="113">
        <v>2</v>
      </c>
      <c r="B16" s="73" t="s">
        <v>77</v>
      </c>
      <c r="C16" s="73">
        <v>9</v>
      </c>
      <c r="D16" s="73">
        <f>C16*3</f>
        <v>27</v>
      </c>
      <c r="E16" s="73">
        <f>D16*50/100</f>
        <v>13.5</v>
      </c>
      <c r="F16" s="80">
        <f>'Program Delivery'!K49</f>
        <v>17</v>
      </c>
      <c r="G16" s="74">
        <f>F16*50%</f>
        <v>8.5</v>
      </c>
      <c r="H16" s="82">
        <f>G16/E16*100</f>
        <v>62.962962962962962</v>
      </c>
    </row>
    <row r="17" spans="1:8" ht="15.75">
      <c r="A17" s="240" t="s">
        <v>72</v>
      </c>
      <c r="B17" s="240"/>
      <c r="C17" s="73">
        <f>SUM(C15:C16)</f>
        <v>29</v>
      </c>
      <c r="D17" s="73">
        <f>SUM(D15:D16)</f>
        <v>87</v>
      </c>
      <c r="E17" s="73">
        <f>SUM(E15:E16)</f>
        <v>61.5</v>
      </c>
      <c r="F17" s="73">
        <f>SUM(F15:F16)</f>
        <v>57</v>
      </c>
      <c r="G17" s="73">
        <f>SUM(G15:G16)</f>
        <v>40.5</v>
      </c>
      <c r="H17" s="82">
        <f>G17/E17*100</f>
        <v>65.853658536585371</v>
      </c>
    </row>
    <row r="18" spans="1:8">
      <c r="A18" s="223" t="s">
        <v>329</v>
      </c>
      <c r="B18" s="223"/>
      <c r="C18" s="223"/>
      <c r="D18" s="224"/>
      <c r="E18" s="224"/>
      <c r="F18" s="224"/>
      <c r="G18" s="224"/>
      <c r="H18" s="224"/>
    </row>
  </sheetData>
  <sheetProtection password="EDD3" sheet="1" formatCells="0" formatColumns="0" formatRows="0" selectLockedCells="1"/>
  <mergeCells count="18">
    <mergeCell ref="A18:C18"/>
    <mergeCell ref="D18:H18"/>
    <mergeCell ref="A17:B17"/>
    <mergeCell ref="A1:H1"/>
    <mergeCell ref="G10:H10"/>
    <mergeCell ref="G11:H11"/>
    <mergeCell ref="A12:H12"/>
    <mergeCell ref="A13:H13"/>
    <mergeCell ref="A3:H3"/>
    <mergeCell ref="F4:H4"/>
    <mergeCell ref="A5:H5"/>
    <mergeCell ref="A2:C2"/>
    <mergeCell ref="D2:E2"/>
    <mergeCell ref="F6:H6"/>
    <mergeCell ref="F7:H7"/>
    <mergeCell ref="A8:H8"/>
    <mergeCell ref="G9:H9"/>
    <mergeCell ref="F2:H2"/>
  </mergeCells>
  <conditionalFormatting sqref="F10">
    <cfRule type="cellIs" dxfId="5" priority="3" stopIfTrue="1" operator="greaterThan">
      <formula>69.99</formula>
    </cfRule>
  </conditionalFormatting>
  <conditionalFormatting sqref="F9">
    <cfRule type="cellIs" dxfId="4" priority="2" stopIfTrue="1" operator="greaterThan">
      <formula>69.99</formula>
    </cfRule>
  </conditionalFormatting>
  <conditionalFormatting sqref="F10:F11">
    <cfRule type="cellIs" dxfId="3" priority="1" stopIfTrue="1" operator="greaterThan">
      <formula>69.99</formula>
    </cfRule>
  </conditionalFormatting>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dimension ref="A1:H18"/>
  <sheetViews>
    <sheetView topLeftCell="A5" workbookViewId="0">
      <selection activeCell="F11" sqref="F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47" t="s">
        <v>398</v>
      </c>
      <c r="B1" s="248"/>
      <c r="C1" s="248"/>
      <c r="D1" s="248"/>
      <c r="E1" s="248"/>
      <c r="F1" s="248"/>
      <c r="G1" s="248"/>
      <c r="H1" s="248"/>
    </row>
    <row r="2" spans="1:8" ht="15" customHeight="1">
      <c r="A2" s="256" t="s">
        <v>281</v>
      </c>
      <c r="B2" s="256"/>
      <c r="C2" s="256"/>
      <c r="D2" s="257" t="s">
        <v>282</v>
      </c>
      <c r="E2" s="257"/>
      <c r="F2" s="259" t="s">
        <v>283</v>
      </c>
      <c r="G2" s="260"/>
      <c r="H2" s="260"/>
    </row>
    <row r="3" spans="1:8" ht="20.25" customHeight="1">
      <c r="A3" s="251" t="s">
        <v>73</v>
      </c>
      <c r="B3" s="252"/>
      <c r="C3" s="252"/>
      <c r="D3" s="252"/>
      <c r="E3" s="252"/>
      <c r="F3" s="252"/>
      <c r="G3" s="252"/>
      <c r="H3" s="253"/>
    </row>
    <row r="4" spans="1:8" ht="30" customHeight="1">
      <c r="A4" s="137" t="s">
        <v>258</v>
      </c>
      <c r="B4" s="137" t="s">
        <v>64</v>
      </c>
      <c r="C4" s="137" t="s">
        <v>70</v>
      </c>
      <c r="D4" s="118" t="s">
        <v>65</v>
      </c>
      <c r="E4" s="137" t="s">
        <v>257</v>
      </c>
      <c r="F4" s="254" t="s">
        <v>256</v>
      </c>
      <c r="G4" s="254"/>
      <c r="H4" s="254"/>
    </row>
    <row r="5" spans="1:8" ht="15" customHeight="1">
      <c r="A5" s="255" t="s">
        <v>69</v>
      </c>
      <c r="B5" s="255"/>
      <c r="C5" s="255"/>
      <c r="D5" s="255"/>
      <c r="E5" s="255"/>
      <c r="F5" s="255"/>
      <c r="G5" s="255"/>
      <c r="H5" s="255"/>
    </row>
    <row r="6" spans="1:8" ht="15" customHeight="1">
      <c r="A6" s="137">
        <v>1</v>
      </c>
      <c r="B6" s="27" t="s">
        <v>34</v>
      </c>
      <c r="C6" s="137">
        <v>14</v>
      </c>
      <c r="D6" s="137">
        <v>14</v>
      </c>
      <c r="E6" s="137">
        <v>11</v>
      </c>
      <c r="F6" s="258" t="s">
        <v>327</v>
      </c>
      <c r="G6" s="258"/>
      <c r="H6" s="258"/>
    </row>
    <row r="7" spans="1:8">
      <c r="A7" s="137">
        <v>2</v>
      </c>
      <c r="B7" s="27" t="s">
        <v>63</v>
      </c>
      <c r="C7" s="137">
        <v>13</v>
      </c>
      <c r="D7" s="137">
        <v>13</v>
      </c>
      <c r="E7" s="137">
        <v>9</v>
      </c>
      <c r="F7" s="258" t="s">
        <v>328</v>
      </c>
      <c r="G7" s="258"/>
      <c r="H7" s="258"/>
    </row>
    <row r="8" spans="1:8" ht="15.75" customHeight="1">
      <c r="A8" s="239" t="s">
        <v>288</v>
      </c>
      <c r="B8" s="239"/>
      <c r="C8" s="239"/>
      <c r="D8" s="239"/>
      <c r="E8" s="239"/>
      <c r="F8" s="239"/>
      <c r="G8" s="239"/>
      <c r="H8" s="239"/>
    </row>
    <row r="9" spans="1:8" ht="30">
      <c r="A9" s="137"/>
      <c r="B9" s="137" t="s">
        <v>64</v>
      </c>
      <c r="C9" s="137" t="s">
        <v>65</v>
      </c>
      <c r="D9" s="137" t="s">
        <v>83</v>
      </c>
      <c r="E9" s="137" t="s">
        <v>84</v>
      </c>
      <c r="F9" s="137" t="s">
        <v>255</v>
      </c>
      <c r="G9" s="254" t="s">
        <v>3</v>
      </c>
      <c r="H9" s="254"/>
    </row>
    <row r="10" spans="1:8">
      <c r="A10" s="137">
        <v>1</v>
      </c>
      <c r="B10" s="27" t="s">
        <v>34</v>
      </c>
      <c r="C10" s="137">
        <v>14</v>
      </c>
      <c r="D10" s="137">
        <f>'Org capacity'!E20</f>
        <v>13</v>
      </c>
      <c r="E10" s="30">
        <f>D10/C10*100</f>
        <v>92.857142857142861</v>
      </c>
      <c r="F10" s="115" t="s">
        <v>399</v>
      </c>
      <c r="G10" s="249"/>
      <c r="H10" s="249"/>
    </row>
    <row r="11" spans="1:8">
      <c r="A11" s="137">
        <v>2</v>
      </c>
      <c r="B11" s="27" t="s">
        <v>63</v>
      </c>
      <c r="C11" s="137">
        <v>13</v>
      </c>
      <c r="D11" s="137">
        <f>'Finance '!G19</f>
        <v>13</v>
      </c>
      <c r="E11" s="30">
        <f>D11/C11*100</f>
        <v>100</v>
      </c>
      <c r="F11" s="115"/>
      <c r="G11" s="249"/>
      <c r="H11" s="249"/>
    </row>
    <row r="12" spans="1:8" ht="15" customHeight="1">
      <c r="A12" s="239" t="s">
        <v>285</v>
      </c>
      <c r="B12" s="239"/>
      <c r="C12" s="239"/>
      <c r="D12" s="239"/>
      <c r="E12" s="239"/>
      <c r="F12" s="239"/>
      <c r="G12" s="239"/>
      <c r="H12" s="239"/>
    </row>
    <row r="13" spans="1:8">
      <c r="A13" s="250" t="s">
        <v>85</v>
      </c>
      <c r="B13" s="250"/>
      <c r="C13" s="250"/>
      <c r="D13" s="250"/>
      <c r="E13" s="250"/>
      <c r="F13" s="250"/>
      <c r="G13" s="250"/>
      <c r="H13" s="250"/>
    </row>
    <row r="14" spans="1:8" ht="45">
      <c r="A14" s="72" t="s">
        <v>258</v>
      </c>
      <c r="B14" s="72" t="s">
        <v>64</v>
      </c>
      <c r="C14" s="72" t="s">
        <v>260</v>
      </c>
      <c r="D14" s="72" t="s">
        <v>65</v>
      </c>
      <c r="E14" s="72" t="s">
        <v>263</v>
      </c>
      <c r="F14" s="72" t="s">
        <v>261</v>
      </c>
      <c r="G14" s="72" t="s">
        <v>264</v>
      </c>
      <c r="H14" s="72" t="s">
        <v>262</v>
      </c>
    </row>
    <row r="15" spans="1:8" ht="15.75">
      <c r="A15" s="136">
        <v>1</v>
      </c>
      <c r="B15" s="73" t="s">
        <v>82</v>
      </c>
      <c r="C15" s="73">
        <v>21</v>
      </c>
      <c r="D15" s="73">
        <f>C15*3</f>
        <v>63</v>
      </c>
      <c r="E15" s="73">
        <f>D15*80/100</f>
        <v>50.4</v>
      </c>
      <c r="F15" s="80">
        <f>'Program Delivery'!K48</f>
        <v>40</v>
      </c>
      <c r="G15" s="74">
        <f>F15*80%</f>
        <v>32</v>
      </c>
      <c r="H15" s="82">
        <f>G15/E15*100</f>
        <v>63.492063492063487</v>
      </c>
    </row>
    <row r="16" spans="1:8" ht="15.75">
      <c r="A16" s="136">
        <v>2</v>
      </c>
      <c r="B16" s="73" t="s">
        <v>77</v>
      </c>
      <c r="C16" s="73">
        <v>11</v>
      </c>
      <c r="D16" s="73">
        <f>C16*3</f>
        <v>33</v>
      </c>
      <c r="E16" s="73">
        <f>D16*50/100</f>
        <v>16.5</v>
      </c>
      <c r="F16" s="80">
        <f>'Program Delivery'!K49</f>
        <v>17</v>
      </c>
      <c r="G16" s="74">
        <f>F16*50%</f>
        <v>8.5</v>
      </c>
      <c r="H16" s="82">
        <f>G16/E16*100</f>
        <v>51.515151515151516</v>
      </c>
    </row>
    <row r="17" spans="1:8" ht="15.75">
      <c r="A17" s="240" t="s">
        <v>72</v>
      </c>
      <c r="B17" s="240"/>
      <c r="C17" s="73">
        <f>SUM(C15:C16)</f>
        <v>32</v>
      </c>
      <c r="D17" s="73">
        <f>SUM(D15:D16)</f>
        <v>96</v>
      </c>
      <c r="E17" s="73">
        <f>SUM(E15:E16)</f>
        <v>66.900000000000006</v>
      </c>
      <c r="F17" s="73">
        <f>SUM(F15:F16)</f>
        <v>57</v>
      </c>
      <c r="G17" s="73">
        <f>SUM(G15:G16)</f>
        <v>40.5</v>
      </c>
      <c r="H17" s="82">
        <f>G17/E17*100</f>
        <v>60.538116591928251</v>
      </c>
    </row>
    <row r="18" spans="1:8">
      <c r="A18" s="223" t="s">
        <v>329</v>
      </c>
      <c r="B18" s="223"/>
      <c r="C18" s="223"/>
      <c r="D18" s="224"/>
      <c r="E18" s="224"/>
      <c r="F18" s="224"/>
      <c r="G18" s="224"/>
      <c r="H18" s="224"/>
    </row>
  </sheetData>
  <sheetProtection password="EDD3" sheet="1" formatCells="0" formatColumns="0" formatRows="0" selectLockedCells="1"/>
  <mergeCells count="18">
    <mergeCell ref="A1:H1"/>
    <mergeCell ref="A2:C2"/>
    <mergeCell ref="D2:E2"/>
    <mergeCell ref="F2:H2"/>
    <mergeCell ref="A3:H3"/>
    <mergeCell ref="F4:H4"/>
    <mergeCell ref="A5:H5"/>
    <mergeCell ref="F6:H6"/>
    <mergeCell ref="F7:H7"/>
    <mergeCell ref="A8:H8"/>
    <mergeCell ref="A17:B17"/>
    <mergeCell ref="A18:C18"/>
    <mergeCell ref="D18:H18"/>
    <mergeCell ref="G9:H9"/>
    <mergeCell ref="G10:H10"/>
    <mergeCell ref="G11:H11"/>
    <mergeCell ref="A12:H12"/>
    <mergeCell ref="A13:H13"/>
  </mergeCells>
  <conditionalFormatting sqref="F10">
    <cfRule type="cellIs" dxfId="2" priority="3" stopIfTrue="1" operator="greaterThan">
      <formula>69.99</formula>
    </cfRule>
  </conditionalFormatting>
  <conditionalFormatting sqref="F9">
    <cfRule type="cellIs" dxfId="1" priority="2" stopIfTrue="1" operator="greaterThan">
      <formula>69.99</formula>
    </cfRule>
  </conditionalFormatting>
  <conditionalFormatting sqref="F10:F11">
    <cfRule type="cellIs" dxfId="0" priority="1" stopIfTrue="1" operator="greaterThan">
      <formula>69.99</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Org capacity</vt:lpstr>
      <vt:lpstr>Finance </vt:lpstr>
      <vt:lpstr>Program Delivery</vt:lpstr>
      <vt:lpstr>Scoring sheet FSW-MSM</vt:lpstr>
      <vt:lpstr>Scoring sheet-IDU</vt:lpstr>
      <vt:lpstr>Scoring-CC-(IDU &amp; FSW or MSM)</vt:lpstr>
      <vt:lpstr>'Finance '!Print_Area</vt:lpstr>
      <vt:lpstr>'Org capacity'!Print_Area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2015-10-31T08:46:57Z</dcterms:modified>
</cp:coreProperties>
</file>